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640" windowHeight="9780" tabRatio="758" firstSheet="7" activeTab="13"/>
  </bookViews>
  <sheets>
    <sheet name="CONCENTRADO" sheetId="10" r:id="rId1"/>
    <sheet name="BIENESTAR" sheetId="11" r:id="rId2"/>
    <sheet name="D.H." sheetId="12" r:id="rId3"/>
    <sheet name="DGDUE" sheetId="13" r:id="rId4"/>
    <sheet name="POLICIA" sheetId="14" r:id="rId5"/>
    <sheet name="OBRAS" sheetId="15" r:id="rId6"/>
    <sheet name="OFICINA DE LA PRESIDENCIA" sheetId="16" r:id="rId7"/>
    <sheet name="SECRETARIA DEL AYUNTAMIENTO" sheetId="17" r:id="rId8"/>
    <sheet name="SERVICIOS PUBLICOS" sheetId="18" r:id="rId9"/>
    <sheet name="CONTRALORIA" sheetId="19" r:id="rId10"/>
    <sheet name="TESORERIA" sheetId="20" r:id="rId11"/>
    <sheet name="SINDICATURA" sheetId="25" r:id="rId12"/>
    <sheet name="GABINETE" sheetId="24" r:id="rId13"/>
    <sheet name="EJE 1" sheetId="1" r:id="rId14"/>
    <sheet name="EJE 2" sheetId="2" r:id="rId15"/>
    <sheet name="EJE 3" sheetId="3" r:id="rId16"/>
    <sheet name="EJE 4" sheetId="4" r:id="rId17"/>
    <sheet name="EJE 5" sheetId="5" r:id="rId18"/>
  </sheets>
  <externalReferences>
    <externalReference r:id="rId19"/>
  </externalReferences>
  <definedNames>
    <definedName name="_xlnm.Print_Area" localSheetId="1">BIENESTAR!$A$1:$N$23</definedName>
    <definedName name="_xlnm.Print_Area" localSheetId="9">CONTRALORIA!$A$1:$N$13</definedName>
    <definedName name="_xlnm.Print_Area" localSheetId="2">D.H.!$A$1:$N$10</definedName>
    <definedName name="_xlnm.Print_Area" localSheetId="3">DGDUE!$A$1:$N$13</definedName>
    <definedName name="_xlnm.Print_Area" localSheetId="13">'EJE 1'!$A$1:$M$33</definedName>
    <definedName name="_xlnm.Print_Area" localSheetId="14">'EJE 2'!$A$1:$M$13</definedName>
    <definedName name="_xlnm.Print_Area" localSheetId="15">'EJE 3'!$A$1:$M$19</definedName>
    <definedName name="_xlnm.Print_Area" localSheetId="16">'EJE 4'!$A$1:$M$21</definedName>
    <definedName name="_xlnm.Print_Area" localSheetId="17">'EJE 5'!$A$1:$M$41</definedName>
    <definedName name="_xlnm.Print_Area" localSheetId="12">GABINETE!$A$1:$N$9</definedName>
    <definedName name="_xlnm.Print_Area" localSheetId="5">OBRAS!$A$1:$N$15</definedName>
    <definedName name="_xlnm.Print_Area" localSheetId="6">'OFICINA DE LA PRESIDENCIA'!$A$1:$N$8</definedName>
    <definedName name="_xlnm.Print_Area" localSheetId="4">POLICIA!$A$1:$N$17</definedName>
    <definedName name="_xlnm.Print_Area" localSheetId="7">'SECRETARIA DEL AYUNTAMIENTO'!$A$1:$N$19</definedName>
    <definedName name="_xlnm.Print_Area" localSheetId="8">'SERVICIOS PUBLICOS'!$A$1:$N$17</definedName>
    <definedName name="_xlnm.Print_Area" localSheetId="10">TESORERIA!$A$1:$N$22</definedName>
    <definedName name="_xlnm.Print_Titles" localSheetId="1">BIENESTAR!$1:$3</definedName>
    <definedName name="_xlnm.Print_Titles" localSheetId="13">'EJE 1'!$1:$6</definedName>
    <definedName name="_xlnm.Print_Titles" localSheetId="14">'EJE 2'!$1:$6</definedName>
    <definedName name="_xlnm.Print_Titles" localSheetId="15">'EJE 3'!$1:$6</definedName>
    <definedName name="_xlnm.Print_Titles" localSheetId="16">'EJE 4'!$1:$6</definedName>
    <definedName name="_xlnm.Print_Titles" localSheetId="17">'EJE 5'!$1:$6</definedName>
    <definedName name="_xlnm.Print_Titles" localSheetId="7">'SECRETARIA DEL AYUNTAMIENTO'!$1:$3</definedName>
    <definedName name="_xlnm.Print_Titles" localSheetId="8">'SERVICIOS PUBLICOS'!$1:$3</definedName>
  </definedNames>
  <calcPr calcId="125725"/>
</workbook>
</file>

<file path=xl/calcChain.xml><?xml version="1.0" encoding="utf-8"?>
<calcChain xmlns="http://schemas.openxmlformats.org/spreadsheetml/2006/main">
  <c r="K22" i="5"/>
  <c r="L22"/>
  <c r="K23"/>
  <c r="L23"/>
  <c r="L21"/>
  <c r="K21"/>
  <c r="K11" i="1"/>
  <c r="L11"/>
  <c r="L10"/>
  <c r="K10"/>
  <c r="K8" i="5" l="1"/>
  <c r="L8"/>
  <c r="L7"/>
  <c r="K7"/>
  <c r="K23" i="1" l="1"/>
  <c r="L23"/>
  <c r="K24"/>
  <c r="L24"/>
  <c r="L22"/>
  <c r="K22"/>
  <c r="L20"/>
  <c r="K20"/>
  <c r="L17"/>
  <c r="K17"/>
  <c r="K13"/>
  <c r="L13"/>
  <c r="K14"/>
  <c r="L14"/>
  <c r="L12"/>
  <c r="K12"/>
  <c r="K8"/>
  <c r="L8"/>
  <c r="K9"/>
  <c r="L9"/>
  <c r="L7"/>
  <c r="K7"/>
  <c r="L26" i="5" l="1"/>
  <c r="K26"/>
  <c r="K16"/>
  <c r="L16"/>
  <c r="L15"/>
  <c r="K15"/>
  <c r="L27" l="1"/>
  <c r="K27"/>
  <c r="K12"/>
  <c r="L12"/>
  <c r="K13"/>
  <c r="L13"/>
  <c r="L14"/>
  <c r="K14"/>
  <c r="K38"/>
  <c r="L38"/>
  <c r="K36"/>
  <c r="L36"/>
  <c r="K37"/>
  <c r="L37"/>
  <c r="K34"/>
  <c r="L34"/>
  <c r="K35"/>
  <c r="L35"/>
  <c r="L33"/>
  <c r="K33"/>
  <c r="L32"/>
  <c r="K32"/>
  <c r="L21" i="1"/>
  <c r="K21"/>
  <c r="K13" i="4"/>
  <c r="L13"/>
  <c r="K14"/>
  <c r="L14"/>
  <c r="K15"/>
  <c r="L15"/>
  <c r="L12"/>
  <c r="K12"/>
  <c r="K8" i="2"/>
  <c r="L8"/>
  <c r="K9"/>
  <c r="L9"/>
  <c r="L7"/>
  <c r="K7"/>
  <c r="K28" i="1"/>
  <c r="L28"/>
  <c r="K29"/>
  <c r="L29"/>
  <c r="L27"/>
  <c r="K27"/>
  <c r="K26"/>
  <c r="L26"/>
  <c r="L25"/>
  <c r="K25"/>
  <c r="L19"/>
  <c r="K19"/>
  <c r="L18"/>
  <c r="K18"/>
  <c r="L15"/>
  <c r="L16"/>
  <c r="K16"/>
  <c r="K15"/>
  <c r="M9" i="11" l="1"/>
  <c r="L31" i="5" l="1"/>
  <c r="K31"/>
  <c r="K25"/>
  <c r="L25"/>
  <c r="L24"/>
  <c r="K24"/>
  <c r="K18"/>
  <c r="L18"/>
  <c r="M18" s="1"/>
  <c r="K19"/>
  <c r="L19"/>
  <c r="K20"/>
  <c r="L20"/>
  <c r="L17"/>
  <c r="K17"/>
  <c r="M17" s="1"/>
  <c r="M19"/>
  <c r="M20"/>
  <c r="K17" i="4"/>
  <c r="L17"/>
  <c r="L16"/>
  <c r="K16"/>
  <c r="K30" i="5"/>
  <c r="L30"/>
  <c r="K29"/>
  <c r="L29"/>
  <c r="L28"/>
  <c r="K28"/>
  <c r="M28" s="1"/>
  <c r="K11"/>
  <c r="L11"/>
  <c r="L10"/>
  <c r="K10"/>
  <c r="L9"/>
  <c r="K9"/>
  <c r="L39"/>
  <c r="K39"/>
  <c r="M39" s="1"/>
  <c r="K8" i="3"/>
  <c r="L8"/>
  <c r="K9"/>
  <c r="L9"/>
  <c r="K10"/>
  <c r="L10"/>
  <c r="K11"/>
  <c r="L11"/>
  <c r="K12"/>
  <c r="L12"/>
  <c r="K13"/>
  <c r="L13"/>
  <c r="L7"/>
  <c r="K7"/>
  <c r="K8" i="4"/>
  <c r="L8"/>
  <c r="K9"/>
  <c r="L9"/>
  <c r="K10"/>
  <c r="L10"/>
  <c r="K11"/>
  <c r="L11"/>
  <c r="L7"/>
  <c r="K7"/>
  <c r="M7" s="1"/>
  <c r="K15" i="3"/>
  <c r="L15"/>
  <c r="L14"/>
  <c r="K14"/>
  <c r="M13" i="14"/>
  <c r="M27" i="5"/>
  <c r="I27"/>
  <c r="I38"/>
  <c r="M37"/>
  <c r="I37"/>
  <c r="M36"/>
  <c r="M35"/>
  <c r="I35"/>
  <c r="M34"/>
  <c r="I34"/>
  <c r="M33"/>
  <c r="I33"/>
  <c r="M32"/>
  <c r="I32"/>
  <c r="M26"/>
  <c r="I26"/>
  <c r="I30"/>
  <c r="M29"/>
  <c r="I29"/>
  <c r="I28"/>
  <c r="M31"/>
  <c r="I31"/>
  <c r="M25"/>
  <c r="M24"/>
  <c r="I24"/>
  <c r="M23"/>
  <c r="I23"/>
  <c r="M22"/>
  <c r="I22"/>
  <c r="I21"/>
  <c r="I19"/>
  <c r="I18"/>
  <c r="M16"/>
  <c r="I16"/>
  <c r="M15"/>
  <c r="I15"/>
  <c r="M14"/>
  <c r="I14"/>
  <c r="M13"/>
  <c r="I13"/>
  <c r="M12"/>
  <c r="I12"/>
  <c r="M11"/>
  <c r="M9"/>
  <c r="M8"/>
  <c r="I8"/>
  <c r="M7"/>
  <c r="I7"/>
  <c r="M21" i="1"/>
  <c r="I21"/>
  <c r="M7" i="20"/>
  <c r="I7"/>
  <c r="M30" i="5" l="1"/>
  <c r="M11" i="4"/>
  <c r="M17"/>
  <c r="I17"/>
  <c r="M16"/>
  <c r="I16"/>
  <c r="M15"/>
  <c r="I15"/>
  <c r="M14"/>
  <c r="I14"/>
  <c r="M13"/>
  <c r="I13"/>
  <c r="I12"/>
  <c r="M10"/>
  <c r="M9"/>
  <c r="I9"/>
  <c r="M8"/>
  <c r="I8"/>
  <c r="I7"/>
  <c r="M15" i="3" l="1"/>
  <c r="M14"/>
  <c r="I14"/>
  <c r="M13"/>
  <c r="I13"/>
  <c r="M12"/>
  <c r="I12"/>
  <c r="M11"/>
  <c r="I11"/>
  <c r="M10"/>
  <c r="I10"/>
  <c r="M9"/>
  <c r="I9"/>
  <c r="M8"/>
  <c r="I8"/>
  <c r="M7"/>
  <c r="I7"/>
  <c r="M9" i="2"/>
  <c r="I9"/>
  <c r="M8"/>
  <c r="I8"/>
  <c r="M7"/>
  <c r="I7"/>
  <c r="M29" i="1"/>
  <c r="I29"/>
  <c r="M28"/>
  <c r="I28"/>
  <c r="M27"/>
  <c r="I27"/>
  <c r="M26"/>
  <c r="I26"/>
  <c r="M25"/>
  <c r="I25"/>
  <c r="M24"/>
  <c r="I24"/>
  <c r="M23"/>
  <c r="M22"/>
  <c r="I22"/>
  <c r="M20" l="1"/>
  <c r="I20"/>
  <c r="M19"/>
  <c r="I19"/>
  <c r="M18"/>
  <c r="I18"/>
  <c r="M17"/>
  <c r="I17"/>
  <c r="M16"/>
  <c r="I16"/>
  <c r="M15"/>
  <c r="I15"/>
  <c r="M14"/>
  <c r="M13"/>
  <c r="I13"/>
  <c r="M12"/>
  <c r="I12"/>
  <c r="M11"/>
  <c r="I11"/>
  <c r="M10"/>
  <c r="I10"/>
  <c r="M9"/>
  <c r="I9"/>
  <c r="M8"/>
  <c r="I8"/>
  <c r="M7"/>
  <c r="I7"/>
  <c r="I9" i="24"/>
  <c r="I8"/>
  <c r="I7"/>
  <c r="I7" i="25" l="1"/>
  <c r="M7" l="1"/>
  <c r="M9" i="24"/>
  <c r="M8"/>
  <c r="M7"/>
  <c r="M22" i="20"/>
  <c r="I22"/>
  <c r="I21"/>
  <c r="I20"/>
  <c r="I19"/>
  <c r="I18"/>
  <c r="I17"/>
  <c r="I15"/>
  <c r="I14"/>
  <c r="I13"/>
  <c r="I12"/>
  <c r="M14"/>
  <c r="M15"/>
  <c r="M16"/>
  <c r="M17"/>
  <c r="M19"/>
  <c r="M20"/>
  <c r="M21"/>
  <c r="M12" i="19" l="1"/>
  <c r="M13"/>
  <c r="M7"/>
  <c r="M8"/>
  <c r="M9"/>
  <c r="M10"/>
  <c r="I13"/>
  <c r="I12"/>
  <c r="I11"/>
  <c r="M13" i="18" l="1"/>
  <c r="M15"/>
  <c r="I15"/>
  <c r="I13"/>
  <c r="I14"/>
  <c r="I17"/>
  <c r="I11"/>
  <c r="I10"/>
  <c r="I9"/>
  <c r="I8"/>
  <c r="I7"/>
  <c r="I19" i="17" l="1"/>
  <c r="I17"/>
  <c r="I15"/>
  <c r="I14"/>
  <c r="M19"/>
  <c r="I8"/>
  <c r="I7"/>
  <c r="M7" i="16" l="1"/>
  <c r="I8"/>
  <c r="I7"/>
  <c r="I8" i="15" l="1"/>
  <c r="I7"/>
  <c r="M8"/>
  <c r="M7"/>
  <c r="I15"/>
  <c r="I14"/>
  <c r="I13"/>
  <c r="I7" i="14" l="1"/>
  <c r="I14"/>
  <c r="I13"/>
  <c r="I15"/>
  <c r="I12" i="13" l="1"/>
  <c r="I11"/>
  <c r="I10"/>
  <c r="I9"/>
  <c r="I8"/>
  <c r="I7"/>
  <c r="I13"/>
  <c r="M10" i="12" l="1"/>
  <c r="I10"/>
  <c r="I9"/>
  <c r="I8"/>
  <c r="I7"/>
  <c r="I22" i="11" l="1"/>
  <c r="I21"/>
  <c r="I20"/>
  <c r="M14"/>
  <c r="M15"/>
  <c r="M7"/>
  <c r="M8"/>
  <c r="I8"/>
  <c r="I7"/>
  <c r="I15"/>
  <c r="I14"/>
  <c r="I11"/>
  <c r="I10"/>
  <c r="I13"/>
  <c r="I12"/>
  <c r="M13"/>
  <c r="I9"/>
  <c r="A3" i="5" l="1"/>
  <c r="A3" i="4"/>
  <c r="A3" i="3"/>
  <c r="A3" i="2"/>
  <c r="A3" i="1"/>
  <c r="M13" i="17"/>
  <c r="M14"/>
  <c r="M8" i="12"/>
  <c r="H17" i="10"/>
  <c r="C9"/>
  <c r="C10"/>
  <c r="C11"/>
  <c r="C12"/>
  <c r="M16" i="17"/>
  <c r="M14" i="14"/>
  <c r="D18" i="10"/>
  <c r="E94"/>
  <c r="E84"/>
  <c r="E66"/>
  <c r="E60"/>
  <c r="E50"/>
  <c r="E43"/>
  <c r="E35"/>
  <c r="F35"/>
  <c r="I5" s="1"/>
  <c r="M11" i="19"/>
  <c r="M13" i="15"/>
  <c r="M14"/>
  <c r="M11" i="11"/>
  <c r="K5" i="5"/>
  <c r="K5" i="4"/>
  <c r="K5" i="3"/>
  <c r="K5" i="2"/>
  <c r="K5" i="1"/>
  <c r="M8" i="18"/>
  <c r="M9"/>
  <c r="M10"/>
  <c r="M11"/>
  <c r="M12"/>
  <c r="M16"/>
  <c r="M17"/>
  <c r="M14"/>
  <c r="M22" i="11"/>
  <c r="M16" i="14"/>
  <c r="M13" i="20"/>
  <c r="M12"/>
  <c r="M7" i="18"/>
  <c r="M18" i="17"/>
  <c r="M17"/>
  <c r="M15"/>
  <c r="M8"/>
  <c r="M7"/>
  <c r="M8" i="16"/>
  <c r="M15" i="15"/>
  <c r="M8" i="14"/>
  <c r="M7"/>
  <c r="M17"/>
  <c r="M15"/>
  <c r="M12" i="13"/>
  <c r="M11"/>
  <c r="M10"/>
  <c r="M9"/>
  <c r="M8"/>
  <c r="M7"/>
  <c r="M13"/>
  <c r="M9" i="12"/>
  <c r="M21" i="11"/>
  <c r="M20"/>
  <c r="M10"/>
  <c r="M12"/>
  <c r="G90" i="10"/>
  <c r="G91"/>
  <c r="C15"/>
  <c r="C13"/>
  <c r="E13" s="1"/>
  <c r="C17"/>
  <c r="E17" s="1"/>
  <c r="C16"/>
  <c r="E16" s="1"/>
  <c r="E15"/>
  <c r="C14"/>
  <c r="E14"/>
  <c r="E10"/>
  <c r="C8"/>
  <c r="E8" s="1"/>
  <c r="C7"/>
  <c r="E7" s="1"/>
  <c r="C6"/>
  <c r="E6" s="1"/>
  <c r="C5"/>
  <c r="C18" s="1"/>
  <c r="H19"/>
  <c r="H18"/>
  <c r="H20"/>
  <c r="J17"/>
  <c r="J19"/>
  <c r="F94"/>
  <c r="G93"/>
  <c r="C93" s="1"/>
  <c r="G92"/>
  <c r="C92" s="1"/>
  <c r="G89"/>
  <c r="C89" s="1"/>
  <c r="H10"/>
  <c r="G82"/>
  <c r="C82" s="1"/>
  <c r="G81"/>
  <c r="C81"/>
  <c r="G79"/>
  <c r="G75"/>
  <c r="G76"/>
  <c r="G77"/>
  <c r="G78"/>
  <c r="G80"/>
  <c r="C79" s="1"/>
  <c r="G83"/>
  <c r="C83" s="1"/>
  <c r="G72"/>
  <c r="C71" s="1"/>
  <c r="G73"/>
  <c r="G74"/>
  <c r="G71"/>
  <c r="H5"/>
  <c r="H11" s="1"/>
  <c r="G32"/>
  <c r="G29"/>
  <c r="G31"/>
  <c r="G33"/>
  <c r="G34"/>
  <c r="F84"/>
  <c r="I10" s="1"/>
  <c r="J10" s="1"/>
  <c r="F66"/>
  <c r="I9"/>
  <c r="H9"/>
  <c r="J9" s="1"/>
  <c r="G65"/>
  <c r="C65"/>
  <c r="C66" s="1"/>
  <c r="F60"/>
  <c r="I8" s="1"/>
  <c r="G59"/>
  <c r="C59"/>
  <c r="G58"/>
  <c r="G57"/>
  <c r="G56"/>
  <c r="G55"/>
  <c r="F50"/>
  <c r="I7"/>
  <c r="H7"/>
  <c r="J7" s="1"/>
  <c r="G49"/>
  <c r="C49"/>
  <c r="G48"/>
  <c r="C48"/>
  <c r="C50" s="1"/>
  <c r="F43"/>
  <c r="I6"/>
  <c r="H6"/>
  <c r="J6" s="1"/>
  <c r="G42"/>
  <c r="C42"/>
  <c r="G41"/>
  <c r="C41"/>
  <c r="G40"/>
  <c r="C40"/>
  <c r="C43" s="1"/>
  <c r="G30"/>
  <c r="C30"/>
  <c r="G28"/>
  <c r="G27"/>
  <c r="G26"/>
  <c r="E11"/>
  <c r="C21"/>
  <c r="I20"/>
  <c r="H8"/>
  <c r="J8" s="1"/>
  <c r="C74"/>
  <c r="J18"/>
  <c r="C31"/>
  <c r="G66"/>
  <c r="G50"/>
  <c r="G35"/>
  <c r="E12"/>
  <c r="E9"/>
  <c r="C55"/>
  <c r="C60"/>
  <c r="G43"/>
  <c r="C26" l="1"/>
  <c r="C35" s="1"/>
  <c r="C84"/>
  <c r="D19"/>
  <c r="E18"/>
  <c r="E19" s="1"/>
  <c r="I11"/>
  <c r="J11" s="1"/>
  <c r="J5"/>
  <c r="C94"/>
  <c r="G94"/>
  <c r="G60"/>
  <c r="G84"/>
  <c r="J20"/>
  <c r="E5"/>
</calcChain>
</file>

<file path=xl/sharedStrings.xml><?xml version="1.0" encoding="utf-8"?>
<sst xmlns="http://schemas.openxmlformats.org/spreadsheetml/2006/main" count="1734" uniqueCount="521">
  <si>
    <t>EJE 1 El Cambio en el Bienestar Social</t>
  </si>
  <si>
    <t>PROGRAMA</t>
  </si>
  <si>
    <t>OBJETIVO</t>
  </si>
  <si>
    <t>NOMBRE DEL INDICADOR</t>
  </si>
  <si>
    <t xml:space="preserve">MÉTODO DE CÁLCULO </t>
  </si>
  <si>
    <t>META 2017</t>
  </si>
  <si>
    <t>Eficientar y consolidar un municipio con identidad cultural y artística, utilizando  los espacios públicos existentes y de nueva creación</t>
  </si>
  <si>
    <t>Acciones Culturales</t>
  </si>
  <si>
    <t xml:space="preserve"> (Solicitudes de Acciones Culturales atendidas/Solicitudes de acciones culturales recibidas) x 100</t>
  </si>
  <si>
    <t xml:space="preserve">EJE 4 Reactivación Económica Solidaria </t>
  </si>
  <si>
    <t>apoyo a productores zona rural</t>
  </si>
  <si>
    <t xml:space="preserve"> (Número total de solicitudes vinculadas/ Número total de solicitudes) x 100</t>
  </si>
  <si>
    <t xml:space="preserve"> (Número total de personas capacitadas que laboran en el ayuntamiento de Tepic / Número total de trabajadores del ayuntamiento de Tepic) X 100</t>
  </si>
  <si>
    <t>EJE 2 Municipio con Seguridad y Confianza</t>
  </si>
  <si>
    <t>Someter el total de los proyectos de resolucion a debate en el Consejo Ciudadano de Derechos Humanos de Tepic en las sesiones que realice la Comisión Municipal de Derechos Humanos</t>
  </si>
  <si>
    <t>Resoluciones Definitivas</t>
  </si>
  <si>
    <t>(Número total de resoluciones aprobadas / Número total de proyectos de resoluciones puestos a debate) x 100</t>
  </si>
  <si>
    <t>Expedientes de quejas</t>
  </si>
  <si>
    <t>Llevar a cabo actividades de difusion y capacitacion a diversos sectores de la poblacion en colaboracion con  las Organizaciones de la Sociedad Civil y las Instituciones Educativas.</t>
  </si>
  <si>
    <t xml:space="preserve"> Actividades de Colaboración</t>
  </si>
  <si>
    <t>EJE 3 Tepic Ordenado y Sustentable</t>
  </si>
  <si>
    <t>Regular el desarrollo urbano en el territorio de Tepic</t>
  </si>
  <si>
    <t xml:space="preserve">Atención de Solicitudes                                   </t>
  </si>
  <si>
    <t xml:space="preserve"> (Número total de solicitudes atendidas/Número total de solicitudes recibidas) x 100</t>
  </si>
  <si>
    <t>Fomentar la cultura ambiental y la participación ciudadana</t>
  </si>
  <si>
    <t>Prevenir y controlar el deterioro ambiental del municipio de Tepic</t>
  </si>
  <si>
    <t>Conservar el medio ambiente  y sus ecosistemas, mediante el avance en los programas del manejo de espacios naturales urbanos</t>
  </si>
  <si>
    <t xml:space="preserve"> (Acciones para la conservacion y restauracion ecologica realizadas /Acciones para la conservacion y restauracion ecologica programadas) x 100                                                                  </t>
  </si>
  <si>
    <t xml:space="preserve">Manifiesta el porcentaje de tepicenses que consideran que hay un incremento en la seguridad pública del Municipio </t>
  </si>
  <si>
    <t>Percepción de seguridad</t>
  </si>
  <si>
    <t xml:space="preserve">(Ciudadanos que declararon menor inseguridad/ciudadanos entrevistados) x 100 </t>
  </si>
  <si>
    <t>Ejecutar acciones en apoyo y a solicitud de diversas autoridades para el restablecimiento de las condiciones básicas de seguridad</t>
  </si>
  <si>
    <t>Operativos para la prevención y disuasión del delito</t>
  </si>
  <si>
    <t>(Operativos de Disuasión Realizados/Operativos de Disuasión programados)X100</t>
  </si>
  <si>
    <t>Capacitación de policias</t>
  </si>
  <si>
    <t>Calcular la eficacia en la cobertura de atención a las personas que solicitan auxilio telefónico</t>
  </si>
  <si>
    <t>Apoyos a la ciudadanía</t>
  </si>
  <si>
    <t>(Apoyos brindados /Apoyos requeridos) x 100</t>
  </si>
  <si>
    <t xml:space="preserve">Atender las solicitudes de los CAC y comités vecinales </t>
  </si>
  <si>
    <t>Cobertura en comites</t>
  </si>
  <si>
    <t>(Número total de comités atendidos / Número total de comités solicitantes) x100</t>
  </si>
  <si>
    <t>Mantener en buen estado los semaforos ubicados en avenidas principales del municipio de Tepc</t>
  </si>
  <si>
    <t xml:space="preserve">Mantenimiento de semaforos </t>
  </si>
  <si>
    <t>Mejoramiento de Vialidades</t>
  </si>
  <si>
    <t>Conservar y mantener la infraestructura y equipamiento urbano del municipio de Tepic en condiciones para que sus habitantes puedan tener un desarrollo humano óptimo y en crecimiento.</t>
  </si>
  <si>
    <t>Mantener el funcionamiento hidráulico en condiciones óptimas así como conservar el buen estado físico de la infraestructura pluvial bajo jurisdicción municipal.</t>
  </si>
  <si>
    <t>canalización de Solicitudes</t>
  </si>
  <si>
    <t>Gestión de Apoyos</t>
  </si>
  <si>
    <t>(Total de apoyos otorgadas/ Total de apoyos solicitados) x 100</t>
  </si>
  <si>
    <t>Realizar encuestas ciudadanas sobre la percepcion de los servicios en materia de protección civil a los habitantes del Municipio de Tepic.</t>
  </si>
  <si>
    <t>Satisfacción de la poblacion</t>
  </si>
  <si>
    <t>(Número total de poblacion satisfechas/Número total de poblacion atendida) x 100</t>
  </si>
  <si>
    <t>Contar con un documento actualizado que identifique las zonas de riesgo con mayor vulnerabilidad en el municipio de Tepic.</t>
  </si>
  <si>
    <t xml:space="preserve"> Cobertura en zonas de riesgo</t>
  </si>
  <si>
    <t>(Número de zonas de riesgo atendidas en el municipio de Tepic/Número total de zonas de riesgo en el municipio de Tepic) x 100</t>
  </si>
  <si>
    <t>Dictaminar a los establecimientos para garantizar la seguridad y como requisito para el otorgamiento de la licencia de funcionamiento.</t>
  </si>
  <si>
    <t>dictaminación de Proteccion Civil</t>
  </si>
  <si>
    <t>(Número total establecimientos dictaminados por Protección Civil/Número total de establecimientos solicitados) x 100</t>
  </si>
  <si>
    <t>EJE 5 Participación Ciudadana</t>
  </si>
  <si>
    <t>Realizar acciones de difusion de los programas y servicios que implenta la Administración Municipal  a los comites de Acion Ciudadana del Municipio de Tepic</t>
  </si>
  <si>
    <t xml:space="preserve">    (Número total de programas difundidos/Número de programas existentes) x 100</t>
  </si>
  <si>
    <t>Fomentar la participación de las colonias a través de los CAC en los diferentes programas del Municipio de Tepic</t>
  </si>
  <si>
    <t>Cobertura de los Programas</t>
  </si>
  <si>
    <t>Atender las gestiones solicitadas por los CAC del Municipio de Tepic</t>
  </si>
  <si>
    <t>Atención a gestiones recibidas</t>
  </si>
  <si>
    <t xml:space="preserve">    (Total de gestiones canalizadas/ Total de gestiones recibidas) x  100</t>
  </si>
  <si>
    <t>Aplicar la normatividad en materia de Transparencia y Acceso a la Información Pública manteniendo actualizada la información publica fundamental.</t>
  </si>
  <si>
    <t>Actualización de Numerales</t>
  </si>
  <si>
    <t>(Numerales Actualizados por periodo)/(Total de Numerales a Actualizar)x100</t>
  </si>
  <si>
    <t>Atención a Solicitudes</t>
  </si>
  <si>
    <t>(Número de solicitudes atendidas / Número de solicitudes recibidas ) x 100</t>
  </si>
  <si>
    <t>Proporcionar de manera total el servicio de recolección de residuos solidos para la limpieza dentro de la zona urbana.</t>
  </si>
  <si>
    <t>Cobertura de los Servicios de Recolección de Basura</t>
  </si>
  <si>
    <t>(Número total de colonias atendidas /Número total de colonias existentes en la zona urbana) x 100</t>
  </si>
  <si>
    <t xml:space="preserve">Cumplir con la periodicidad de recolección de residuos sólidos en la zona rural </t>
  </si>
  <si>
    <t>Periodicidad en la recoleccion de basura</t>
  </si>
  <si>
    <t>(Número total de días con recoleccion en la zona rural/ Número total de días establecidos para la recoleccion en zona rural) 100%</t>
  </si>
  <si>
    <t>Realizar el servicio de
aseo público
en el Centro Histórico</t>
  </si>
  <si>
    <t>Cobertura de barrido
del Centro Histórico
de la Ciudad de Tepic</t>
  </si>
  <si>
    <t>Calles, avenidas,
parques y zonas
recreativas atendidas
/ total de calles,
avenidas parques y
zonas recreativas) X
100</t>
  </si>
  <si>
    <t xml:space="preserve"> Proporcionar servicios eficientes en materia de alumbrado publico a la población del municipio de Tepic.</t>
  </si>
  <si>
    <t>Eficiencia en el servicio de Alumbrado Público</t>
  </si>
  <si>
    <t>(Número total de solicitudes atendidas/Número total de solicitudes) x 100</t>
  </si>
  <si>
    <t xml:space="preserve">    Lograr que todas las colonias y localidades cuenten con un servicio de alumbrado público eficiente</t>
  </si>
  <si>
    <t>Eficiencia en el funcionamiento de luminarias</t>
  </si>
  <si>
    <t>(Numero de total de luminaria en funcionamiento/ Numero total de luminarias) x 100</t>
  </si>
  <si>
    <t xml:space="preserve"> Proporcionar servicios de calidad en materia de alumbrado publico a la población del municipio de Tepic.</t>
  </si>
  <si>
    <t>Cobertura de los Servicios de Alumbrado Público</t>
  </si>
  <si>
    <t>(Número de Colonias con Servicio de Alumbrado)/(Total de Colonias del Municipio de Tepic)</t>
  </si>
  <si>
    <t xml:space="preserve">Contar con panteones en el municipio de Tepic, que brinden servicios adecuados a la población </t>
  </si>
  <si>
    <t>Servicio de Panteones</t>
  </si>
  <si>
    <t>(Número total de servicios atendidos/Número total de servicios solicitados) x 100</t>
  </si>
  <si>
    <t>Realizar actividades de mantenimiento en los panteones del municipio de Tepic</t>
  </si>
  <si>
    <t>Mantenimiento de los Panteones</t>
  </si>
  <si>
    <t xml:space="preserve"> (Número total de áreas con mantenimiento /Número total de áreas en panteones) x 100</t>
  </si>
  <si>
    <t>Llevar a cabo acciones de mantenimiento a los parques y jardines del municipio de Tepic.</t>
  </si>
  <si>
    <t>Cobertura a parques y jardines.</t>
  </si>
  <si>
    <t xml:space="preserve">  (Número total de parques y jardines atendidas/Numero total de parques y jardines existentes) x100</t>
  </si>
  <si>
    <t>Ofrecer a la población productos que reúnan las condiciones de higiene y sanidad necesarias para un consumo de calidad.</t>
  </si>
  <si>
    <t>Diagnostico sanitario</t>
  </si>
  <si>
    <t xml:space="preserve"> (Número total de cabezas sanas/Número total cabezas Recibidas) x 100</t>
  </si>
  <si>
    <t>Implementar tecnologías de la información para el manejo  y mejora en la realización de trámites, servicios y procesos administrativos del Ayuntamiento</t>
  </si>
  <si>
    <t>Indice de Eficacia en la implementación  de tecnologías de la información</t>
  </si>
  <si>
    <t xml:space="preserve"> Implementar un sistema de modernización catastral que permita regular el registro de predios urbanos actuales en el municipio de Tepic</t>
  </si>
  <si>
    <t>Promover la gestión del talento humano orientado al desarrollo del personal del H. Ayuntamiento y al mejoramiento del servicio al ciudadano en cumplimiento de las políticas institucionales.</t>
  </si>
  <si>
    <t xml:space="preserve">Impulsar la concientización en la población de estudiantes de secundaria del municipio de Tepic, sobre el respeto de los Derechos Humanos de Personas con Discapacidad. </t>
  </si>
  <si>
    <t>Indicador de Concientización de estudiantes secundaria mediante pláticas</t>
  </si>
  <si>
    <t xml:space="preserve">(Número de estudiantes del nivel secundaria que recibieron plática/Número total de estudiantes a nivel secundaria en el municipio ) x100     </t>
  </si>
  <si>
    <t>Contar con la participación de ciudadanos del 60% de las colonias y localidades en el municipio.</t>
  </si>
  <si>
    <t>Índice de particpiación ciudadana</t>
  </si>
  <si>
    <t xml:space="preserve">Conformar los Comités de Contraloria Social de las obras ejecutadas por la Administración Pública Municipal </t>
  </si>
  <si>
    <t>Indicador de Creación de Comités de Contraloría Social</t>
  </si>
  <si>
    <t>(Número de obras ejecutadas/Números de comites conformados) x 100</t>
  </si>
  <si>
    <t>Ingresos anuales</t>
  </si>
  <si>
    <t>(Total de ingresos recuadados/ Total de ingresos presupuestados) X 100</t>
  </si>
  <si>
    <t>Indicador de Cumplimiento de informes mensuales</t>
  </si>
  <si>
    <t>(Número total de informes mensuales  elaborados/Número total de informes mensuales obligados) x 100</t>
  </si>
  <si>
    <t xml:space="preserve">Llevar a cabo las verificaciones físicas y documentales de las obras públicas realizadas </t>
  </si>
  <si>
    <t>Indicador de verificacion de obra publica</t>
  </si>
  <si>
    <t>(Número total de obras verificadas/Número total de obras realizadas) x 100</t>
  </si>
  <si>
    <t xml:space="preserve">  (Número total de personas capacitadas/Número total de trabajadores en el ayuntamiento de Tepic) x 100</t>
  </si>
  <si>
    <t>(Total de solicitudes canalizadas / Total de solicitudes registradas) x 100</t>
  </si>
  <si>
    <t>LÍNEA BASE</t>
  </si>
  <si>
    <t>LÍNEA DE ACCIÓN</t>
  </si>
  <si>
    <t xml:space="preserve">(Total de colonos beneficiados / Total de colonos) x 100 </t>
  </si>
  <si>
    <t>Llevar a cabo acciones de difusión, asesoría y gestión de los programas sociales y proyectos productivos a los habitantes de la zona rural del municipio de Tepic.</t>
  </si>
  <si>
    <t>(Número total de expediente de quejas concluidas / Número total de expedientes de quejas abiertos) x 100</t>
  </si>
  <si>
    <t>Atender el total de los expedientes de quejas abiertas ante la Comisión Municipal de Derechos Humanos.</t>
  </si>
  <si>
    <t>Planeación, elaboración y ejecución de los proyectos de obra pública municipal, para el mejoramiento de la calidad de vida de los tepicenses</t>
  </si>
  <si>
    <t>Indice en la Ejecución de Proyectos</t>
  </si>
  <si>
    <t>Índice de Cobertura de Capacitación</t>
  </si>
  <si>
    <t>Índice de Cobertura de Atención Directa</t>
  </si>
  <si>
    <t>Índice de Cobertura en Capaitación en Perspectiva de Genero</t>
  </si>
  <si>
    <t xml:space="preserve"> Incorporar mediante capacitaciones, la perspectiva de género y promover la cultura de la no violencia contra las mujeres en la Administración Pública Municipal</t>
  </si>
  <si>
    <t>(Número total de construcciones manifestadas / Número total de construcciones existentes) x 100</t>
  </si>
  <si>
    <t>Indice en la Regulación de Predios</t>
  </si>
  <si>
    <t>SEMAFORIZACIÓN</t>
  </si>
  <si>
    <t>ROJO</t>
  </si>
  <si>
    <t>AMARILLO</t>
  </si>
  <si>
    <t>VERDE</t>
  </si>
  <si>
    <t>NUMERADOR</t>
  </si>
  <si>
    <t>DENOMINADOR</t>
  </si>
  <si>
    <t>PORCENTAJE</t>
  </si>
  <si>
    <t>MENOS DE 0%</t>
  </si>
  <si>
    <t>MAS DE 0%</t>
  </si>
  <si>
    <t>MENOS DE 50%</t>
  </si>
  <si>
    <t>MAS DE 50%</t>
  </si>
  <si>
    <t>MENOS DE 65%</t>
  </si>
  <si>
    <t>MAS DE 65%</t>
  </si>
  <si>
    <t>MENOS DE 70%</t>
  </si>
  <si>
    <t>MAS DE 70%</t>
  </si>
  <si>
    <t>MENOS DE 75%</t>
  </si>
  <si>
    <t>MAS DE 75%</t>
  </si>
  <si>
    <t>MENOS DE 10%</t>
  </si>
  <si>
    <t>MAS DE 10%</t>
  </si>
  <si>
    <t>MENOS DE 5%</t>
  </si>
  <si>
    <t>MAS DE 5%</t>
  </si>
  <si>
    <t>MENOS DE 20%</t>
  </si>
  <si>
    <t>MAS DE 20%</t>
  </si>
  <si>
    <t>MENOS DE 55%</t>
  </si>
  <si>
    <t>MAS DE 55%</t>
  </si>
  <si>
    <t>MENOS DE 80%</t>
  </si>
  <si>
    <t>MAS DE 80%</t>
  </si>
  <si>
    <t>MENOS DE 100%</t>
  </si>
  <si>
    <t>MENOS DE 25%</t>
  </si>
  <si>
    <t>MAS DE 25%</t>
  </si>
  <si>
    <t>MENOS DE 40%</t>
  </si>
  <si>
    <t>MAS DE 40%</t>
  </si>
  <si>
    <t>MATRIZ DE INDICADORES DEL PRESUPUESTO BASADO EN RESULTADOS</t>
  </si>
  <si>
    <t>MENOS DE 35%</t>
  </si>
  <si>
    <t>MAS DE 35%</t>
  </si>
  <si>
    <t>MENOS DE 60%</t>
  </si>
  <si>
    <t>MAS DE 60%</t>
  </si>
  <si>
    <t>MENOS DE 1%</t>
  </si>
  <si>
    <t>MAS DE 1%</t>
  </si>
  <si>
    <t>MENOS DE 90%</t>
  </si>
  <si>
    <t>MAS DE 90%</t>
  </si>
  <si>
    <t>ALUMBRADO</t>
  </si>
  <si>
    <t>ASEO</t>
  </si>
  <si>
    <t>PANTEONES</t>
  </si>
  <si>
    <t>PARQUES</t>
  </si>
  <si>
    <t>OBRAS</t>
  </si>
  <si>
    <t>DEPORTES</t>
  </si>
  <si>
    <t>JUVENTUD</t>
  </si>
  <si>
    <t>ARTE</t>
  </si>
  <si>
    <t>DISCAPACIDAD</t>
  </si>
  <si>
    <t>Policía</t>
  </si>
  <si>
    <t>PROTECCION CIVIL</t>
  </si>
  <si>
    <t>DERECHOS HUMANOS</t>
  </si>
  <si>
    <t>DGDUE</t>
  </si>
  <si>
    <t>DESARROLLO ECONOMICO</t>
  </si>
  <si>
    <t>RURAL</t>
  </si>
  <si>
    <t>RASTRO</t>
  </si>
  <si>
    <t>TURISMO</t>
  </si>
  <si>
    <t>CAC</t>
  </si>
  <si>
    <t>TRANSPARENCIA</t>
  </si>
  <si>
    <t>CATASTRO</t>
  </si>
  <si>
    <t>MUJER</t>
  </si>
  <si>
    <t>INGRESOS</t>
  </si>
  <si>
    <t>SERVICIOS PUBLICOS</t>
  </si>
  <si>
    <t>Dirección GENERAL DE SERVICIOS PUBLICOS</t>
  </si>
  <si>
    <t>Dirección GENERAL DE OBRAS PUBLICAS</t>
  </si>
  <si>
    <t>Dirección GENERAL DE BIENESTAR SOCIAL</t>
  </si>
  <si>
    <t>Dirección GENERAL DE SEGURIDAD PUBLICA TRANSITO Y VIALIDAD</t>
  </si>
  <si>
    <t>SECRETARIA DEL AYUNTAMIENTO</t>
  </si>
  <si>
    <t>COMISION MUNICIPAL DE LOS DERECHOS HUMANOS</t>
  </si>
  <si>
    <t>DIRECION GENERAL DE DESARROLLO URBANO Y Ecología</t>
  </si>
  <si>
    <t>OFICINA DE LA PRESIDENCIA</t>
  </si>
  <si>
    <t>DIRECDCION GENERAL DE LA Contraloría MUNICIPAL Y DESARROLLO ADMINISTRATIVO</t>
  </si>
  <si>
    <t>TESORERIA</t>
  </si>
  <si>
    <t>IMPLAN</t>
  </si>
  <si>
    <t>SIAPA</t>
  </si>
  <si>
    <t>DIF</t>
  </si>
  <si>
    <t>CONCENTRADO DEPENDENCIAS</t>
  </si>
  <si>
    <t>CONCENTRADO EJES</t>
  </si>
  <si>
    <t>DEPENDENCIAS</t>
  </si>
  <si>
    <t>PUBLICADO</t>
  </si>
  <si>
    <t>ENTREGADO</t>
  </si>
  <si>
    <t>FALTAN</t>
  </si>
  <si>
    <t>EJES</t>
  </si>
  <si>
    <t>ENTRGADO</t>
  </si>
  <si>
    <t>NOMBRE DEL EJE</t>
  </si>
  <si>
    <t>BIENESTAR SOCIAL</t>
  </si>
  <si>
    <t>El Cambio en el Bienestar Social</t>
  </si>
  <si>
    <t>Municipio con Seguridad y Confianza</t>
  </si>
  <si>
    <t>Tepic Ordenado y Sustentable</t>
  </si>
  <si>
    <t>DGSPTyV</t>
  </si>
  <si>
    <t xml:space="preserve">Reactivación Económica Solidaria </t>
  </si>
  <si>
    <t>OBRAS PUBLICAS</t>
  </si>
  <si>
    <t>Participación Ciudadana</t>
  </si>
  <si>
    <t>Honestidad y Buen Gobierno</t>
  </si>
  <si>
    <t>TOTAL</t>
  </si>
  <si>
    <t>TOTAL DE PROGRAMAS</t>
  </si>
  <si>
    <t>EJE 1</t>
  </si>
  <si>
    <t>DIRECCIONES</t>
  </si>
  <si>
    <t>FALTA POR ENTREGAR</t>
  </si>
  <si>
    <t>DEPENDENCIA</t>
  </si>
  <si>
    <t>Aseo Publico</t>
  </si>
  <si>
    <t>Alumbrado</t>
  </si>
  <si>
    <t>Panteones</t>
  </si>
  <si>
    <t>Parques</t>
  </si>
  <si>
    <t>Obras Publicas</t>
  </si>
  <si>
    <t>Deporte</t>
  </si>
  <si>
    <t>Juventud</t>
  </si>
  <si>
    <t>Arte y Cultura</t>
  </si>
  <si>
    <t>EJE 2</t>
  </si>
  <si>
    <t>Proteccion Civil</t>
  </si>
  <si>
    <t>Derechos Humanos</t>
  </si>
  <si>
    <t>EJE 3</t>
  </si>
  <si>
    <t>EJE 4</t>
  </si>
  <si>
    <t>Fomento Economico</t>
  </si>
  <si>
    <t>Rural</t>
  </si>
  <si>
    <t>Turismo</t>
  </si>
  <si>
    <t>Indigenas</t>
  </si>
  <si>
    <t>Rastro</t>
  </si>
  <si>
    <t>EJE 5</t>
  </si>
  <si>
    <t>EJE 6</t>
  </si>
  <si>
    <t>Transparencia</t>
  </si>
  <si>
    <t>Innovacion</t>
  </si>
  <si>
    <t>Catastro</t>
  </si>
  <si>
    <t>Miercoles Ciudadano</t>
  </si>
  <si>
    <t>Recursos Humanos</t>
  </si>
  <si>
    <t>Mujeres</t>
  </si>
  <si>
    <t>DISCAPACITADO</t>
  </si>
  <si>
    <t>Consejeria Juridica</t>
  </si>
  <si>
    <t>Registro Civil</t>
  </si>
  <si>
    <t>Egresos</t>
  </si>
  <si>
    <t>Ingresos</t>
  </si>
  <si>
    <t>Logistica</t>
  </si>
  <si>
    <t>CONTRALORÍA</t>
  </si>
  <si>
    <t>Supervisión</t>
  </si>
  <si>
    <t>Mercados</t>
  </si>
  <si>
    <t>DESCENTRALIZADOS</t>
  </si>
  <si>
    <t>CONCENTRADO</t>
  </si>
  <si>
    <t>Lic. César Arturo Galaviz López</t>
  </si>
  <si>
    <t>DIRECTOR DE CONTRALORÍA Y DESARROLLO ADMINISTRATIVO</t>
  </si>
  <si>
    <t>ELABORÓ</t>
  </si>
  <si>
    <t>DIRECCIÓN GENERAL DE BIENESTAR SOCIAL</t>
  </si>
  <si>
    <t>EVALUACIÓN 2017</t>
  </si>
  <si>
    <t>DIRECCIÓN GENERAL DE DESARROLLO URBANO Y ECOLOGÍA</t>
  </si>
  <si>
    <t>DIRECCIÓN GENERAL DE SEGURIDAD PUBLICA, TRANSITO Y VIALIDAD</t>
  </si>
  <si>
    <t>DIRECCIÓN GENERAL DE OBRAS PUBLICAS</t>
  </si>
  <si>
    <t>DIRECCIÓN GENERAL DE SERVICIOS PUBLICOS</t>
  </si>
  <si>
    <t>CONTRALORÍA MUNICIPAL</t>
  </si>
  <si>
    <t>liliana</t>
  </si>
  <si>
    <t>Lic. José Walter Enciso Saavedra</t>
  </si>
  <si>
    <t>JEFA DE CONTRALORIA SOCIAL</t>
  </si>
  <si>
    <t>Mtra. Myriam Rocio Tirado Zuñiga</t>
  </si>
  <si>
    <t>DIRECTOR DE RESPONSABILIDADES Y DESARROLLO ADMINISTRATIVO</t>
  </si>
  <si>
    <t>Lic. Carlos Ruvalcaba Quintero</t>
  </si>
  <si>
    <t>H. XLI AYUNTAMIENTO CONSTITUCIONAL DE TEPIC</t>
  </si>
  <si>
    <t>EVALUACIÓN ENERO-MARZO DE 2018</t>
  </si>
  <si>
    <t>EVALUACIÓN 2018</t>
  </si>
  <si>
    <t>Realizar los estudios pertinentes para definir las escuelas deportivas que presenten un costo-beneficio positivo para su creación</t>
  </si>
  <si>
    <t xml:space="preserve">Aumentar la cobertura de las escuelas de deporte que gestiona el municipio para la ciudadania en general. </t>
  </si>
  <si>
    <t>incrementar de cobertura en de las escuelas municipales de deporte</t>
  </si>
  <si>
    <t>((Numero de alumnos de las escuelas municipales de deporte 2018 / Numero de alumnos de las escuelas municipales de deporte del año anterior)  -1 ) * 100</t>
  </si>
  <si>
    <r>
      <rPr>
        <b/>
        <sz val="8"/>
        <color theme="1"/>
        <rFont val="Calibri"/>
        <family val="2"/>
        <scheme val="minor"/>
      </rPr>
      <t>PROGRAMA XVI</t>
    </r>
    <r>
      <rPr>
        <sz val="8"/>
        <color theme="1"/>
        <rFont val="Calibri"/>
        <family val="2"/>
        <scheme val="minor"/>
      </rPr>
      <t xml:space="preserve">
 IGUALDAD E INCLUSIÓN PARA EL DESARROLLO SOCIAL
</t>
    </r>
  </si>
  <si>
    <t>Realizar campañas de sensibilización y socialización hacia la buena convivencia y respeto de los derechos de las personas con discapacidad</t>
  </si>
  <si>
    <r>
      <rPr>
        <b/>
        <sz val="8"/>
        <color theme="1"/>
        <rFont val="Calibri"/>
        <family val="2"/>
        <scheme val="minor"/>
      </rPr>
      <t xml:space="preserve">PROGRAMA XVIII. 
</t>
    </r>
    <r>
      <rPr>
        <sz val="8"/>
        <color theme="1"/>
        <rFont val="Calibri"/>
        <family val="2"/>
        <scheme val="minor"/>
      </rPr>
      <t xml:space="preserve">INNOVACIÓN Y OPORTUNIDADES PARA JÓVENES.
</t>
    </r>
  </si>
  <si>
    <t>Efectuar jornadas con alumnado de nivel básico y medio superior sobre temas de responsabilidad sexual, drogadicción, prevención del delito y violencia escolar</t>
  </si>
  <si>
    <t xml:space="preserve">Brindar orientaciones a traves de platicas para estudiantes de secundaria y nivel superior, respecto a diversos temas que quejan a este sector poblacional. </t>
  </si>
  <si>
    <t>Cobertura de estudiantes atendidos directamente.</t>
  </si>
  <si>
    <t>(Numero total de estudiantes cubiertos / Numero total de estudiantes de nivel secundaria y media superior en tepic) * 100</t>
  </si>
  <si>
    <r>
      <rPr>
        <b/>
        <sz val="8"/>
        <color theme="1"/>
        <rFont val="Calibri"/>
        <family val="2"/>
        <scheme val="minor"/>
      </rPr>
      <t>PROGRAMA XV</t>
    </r>
    <r>
      <rPr>
        <sz val="8"/>
        <color theme="1"/>
        <rFont val="Calibri"/>
        <family val="2"/>
        <scheme val="minor"/>
      </rPr>
      <t xml:space="preserve">
ARTE Y  CULTURA
</t>
    </r>
  </si>
  <si>
    <t>Atender las solicitudes de colonias y localidades en materia de arte y cultura</t>
  </si>
  <si>
    <t>Crear un programa permanente de renovación de las bibliotecas municipales, innovándolas a través de su conversión a Centros Digitales</t>
  </si>
  <si>
    <t>Digitalizar el acervo  de las bibliotecas municipales para un mejor aprovechamiento de este por los ciudadanos</t>
  </si>
  <si>
    <t xml:space="preserve">Digitalización del acervo en las bibliotecas municipales. </t>
  </si>
  <si>
    <t xml:space="preserve"> (Bibilotecas municipales digitalizadas/numero total de bibliotecas municipales) X100 .</t>
  </si>
  <si>
    <t>MENOS DE 6%</t>
  </si>
  <si>
    <t>MAS DE 6%</t>
  </si>
  <si>
    <r>
      <rPr>
        <b/>
        <sz val="8"/>
        <color theme="1"/>
        <rFont val="Calibri"/>
        <family val="2"/>
        <scheme val="minor"/>
      </rPr>
      <t>PROGRAMA XIX.</t>
    </r>
    <r>
      <rPr>
        <sz val="8"/>
        <color theme="1"/>
        <rFont val="Calibri"/>
        <family val="2"/>
        <scheme val="minor"/>
      </rPr>
      <t xml:space="preserve">
IGUALDAD DE GÉNERO
</t>
    </r>
  </si>
  <si>
    <t>Crear el Programa Integral Municipal para Prevenir, Atender y Erradicar la Violencia contra las Mujeres</t>
  </si>
  <si>
    <t>Promover la cultura de la no violencia, así como las condiciones que posibiliten la no discriminación en contra de las mujeres y niñas para garantizar los derechos de  equidad de género en el Municipio, a través de actividades de  concientización.</t>
  </si>
  <si>
    <t xml:space="preserve"> (Número total de personas participantes en edad de los 12 a los 64 años 2018 / Número total de personas en edad de los 12 a los 64 años 2017) x 100                           </t>
  </si>
  <si>
    <t>Llevar a cabo talleres de capacitación para la instalación de las unidades de género</t>
  </si>
  <si>
    <r>
      <rPr>
        <b/>
        <sz val="8"/>
        <color theme="1"/>
        <rFont val="Calibri"/>
        <family val="2"/>
        <scheme val="minor"/>
      </rPr>
      <t xml:space="preserve"> PROGRAMA IX</t>
    </r>
    <r>
      <rPr>
        <sz val="8"/>
        <color theme="1"/>
        <rFont val="Calibri"/>
        <family val="2"/>
        <scheme val="minor"/>
      </rPr>
      <t xml:space="preserve">
SALUD PÚBLICA MUNICIPAL 
</t>
    </r>
  </si>
  <si>
    <t>Informar a la población de las irregularidades encontradas en los centros de consumo y diversión, para que se tomen las medidas personales y familiares necesarias</t>
  </si>
  <si>
    <t>Eficientar y consolidar la atención de quejas y solicitudes de la población en general respecto a problematicas de control sanitario y salud pública</t>
  </si>
  <si>
    <t>Atención ciudadana</t>
  </si>
  <si>
    <t xml:space="preserve"> (Solicitudes de atención ciudadana atendidas/Solicitudes de atencion ciudanas recibidas) x 100</t>
  </si>
  <si>
    <t>Ofrecer servicio médico de primer nivel a personal de confianza y de lista de raya y dependientes económicos</t>
  </si>
  <si>
    <t>Incrementar el numero de personas atendidas en la dirección de sanidad en sus diversos servicios de consulota medica, dental, psicologica y nutricional</t>
  </si>
  <si>
    <t>personas atendidas</t>
  </si>
  <si>
    <t>( (Personas atendidas por la dirección de sanidad 2018/Personas atendidas por la dirección de sanidad 2017) -1 ) * 100</t>
  </si>
  <si>
    <t>MENOS DE 3%</t>
  </si>
  <si>
    <t>MAS DE 3%</t>
  </si>
  <si>
    <t>SANIDAD</t>
  </si>
  <si>
    <t>EJE 1.  BIENESTAR SOCIAL</t>
  </si>
  <si>
    <t>EJE 2. MUNICIPIO INNOVADOR</t>
  </si>
  <si>
    <r>
      <rPr>
        <b/>
        <sz val="8"/>
        <color theme="1"/>
        <rFont val="Calibri"/>
        <family val="2"/>
        <scheme val="minor"/>
      </rPr>
      <t xml:space="preserve"> PROGRAMA XX</t>
    </r>
    <r>
      <rPr>
        <sz val="8"/>
        <color theme="1"/>
        <rFont val="Calibri"/>
        <family val="2"/>
        <scheme val="minor"/>
      </rPr>
      <t xml:space="preserve">.       
 IMPULSO AL DESARROLLO </t>
    </r>
  </si>
  <si>
    <t>Promover programas de organización de productores rurales para la consolidación de sus mercados y explotación de sus ventajas competitivas.</t>
  </si>
  <si>
    <t>Trabajar en conjunto con el sector de servicios  y cámaras empresariales para determinar las potencialidades de desarrollo turístico del municipio.</t>
  </si>
  <si>
    <t>Aumentar usuarios de los productos turisticos con los que cuenta el Ayuntamiento de Tepic para la ciudadania en general.</t>
  </si>
  <si>
    <t>( (Número total de usuarios de productos turisticos del ayuntamiento 2018/Número de usuarios registrados en el año anterior ) -1 ) * 100</t>
  </si>
  <si>
    <t>Diseñar un programa de promoción de productos locales de la región para consolidar sus mercados</t>
  </si>
  <si>
    <t>Aumentar la participación en talleres, expos y concursos para el desarrollo economico en el municipio de tepic</t>
  </si>
  <si>
    <t>Participación en actividades</t>
  </si>
  <si>
    <t>(Número de participantes en diversas activiades de desarrollo economico 2018 / Número de participantes en diversas activiades de desarrollo economico 2017 ) x 100</t>
  </si>
  <si>
    <r>
      <rPr>
        <b/>
        <sz val="8"/>
        <color theme="1"/>
        <rFont val="Calibri"/>
        <family val="2"/>
      </rPr>
      <t xml:space="preserve">PROGRAMA XXVI. </t>
    </r>
    <r>
      <rPr>
        <sz val="8"/>
        <color theme="1"/>
        <rFont val="Calibri"/>
        <family val="2"/>
      </rPr>
      <t xml:space="preserve">
DERECHOS HUMANOS
</t>
    </r>
  </si>
  <si>
    <t xml:space="preserve">Implementar  un proceso que identifique y clasifique las causas más frecuentes de violación a los derechos humanos para definir el plan de acción para su resolución. </t>
  </si>
  <si>
    <t>Instituir un módulo de atención a la ciudadanía en donde se ofrezcan asesoría y defensoría en la materia</t>
  </si>
  <si>
    <t>(Número total de expediente de quejas atendidos / Número total de expedientes de quejas abiertos) x 100</t>
  </si>
  <si>
    <t xml:space="preserve"> Diseñar el programa anual en que se consideren pláticas, talleres y conferencias  sobre los temas relacionados a los derechos humanos</t>
  </si>
  <si>
    <t>(Número total de actividades realizadas/Número total de actividades solicitadas) x 100</t>
  </si>
  <si>
    <t>EJE 4. PROTECCIÓN Y SEGURIDAD CIUDADANA</t>
  </si>
  <si>
    <r>
      <rPr>
        <b/>
        <sz val="8"/>
        <color theme="1"/>
        <rFont val="Calibri"/>
        <family val="2"/>
        <scheme val="minor"/>
      </rPr>
      <t>PROGRAMA XXII.</t>
    </r>
    <r>
      <rPr>
        <sz val="8"/>
        <color theme="1"/>
        <rFont val="Calibri"/>
        <family val="2"/>
        <scheme val="minor"/>
      </rPr>
      <t xml:space="preserve"> 
DESARROLLO URBANO METROPOLITANO</t>
    </r>
  </si>
  <si>
    <t>Promover la actualización y cumplimiento de la legislación local vigente en materia de desarrollo urbano</t>
  </si>
  <si>
    <r>
      <rPr>
        <b/>
        <sz val="8"/>
        <color theme="1"/>
        <rFont val="Calibri"/>
        <family val="2"/>
        <scheme val="minor"/>
      </rPr>
      <t xml:space="preserve">PROGRAMA XXI. </t>
    </r>
    <r>
      <rPr>
        <sz val="8"/>
        <color theme="1"/>
        <rFont val="Calibri"/>
        <family val="2"/>
        <scheme val="minor"/>
      </rPr>
      <t xml:space="preserve">
MEDIO AMBIENTE Y CAMBIO CLIMÁTICO</t>
    </r>
  </si>
  <si>
    <t>Implementar la estrategia de educación,  comunicación y cultura ambiental para el municipio de Tepic</t>
  </si>
  <si>
    <t xml:space="preserve">Acciones de Cultura Ambiental </t>
  </si>
  <si>
    <t>(Acciones de cultura ambiental realizadas /Acciones de cultura ambiental programadas) x 100</t>
  </si>
  <si>
    <t>Acciones para el control de la contaminacion visual</t>
  </si>
  <si>
    <t xml:space="preserve">(Acciones de  vigilancia emprendidas/ Acciones de   vigilancia solicitadas) x 100      </t>
  </si>
  <si>
    <t xml:space="preserve"> Acciones de Vigilancia Ambiental</t>
  </si>
  <si>
    <t xml:space="preserve"> Acciones de Inspección Ambiental</t>
  </si>
  <si>
    <t xml:space="preserve">(Acciones de inspección emprendidas/ Acciones de inspección solicitadas) x 100      </t>
  </si>
  <si>
    <t>Porcentaje de cumplimiento en la Dictaminación Ambiental</t>
  </si>
  <si>
    <t>(Tramites emitidos/tramites  solicitados)x100</t>
  </si>
  <si>
    <t>Elaborar el programa de rescate ambiental, vigilancia y cuidado de los zanjones</t>
  </si>
  <si>
    <t>Acciones de Conservación de Ecosistemas</t>
  </si>
  <si>
    <t>MENOS DE 66%</t>
  </si>
  <si>
    <t>MAS DE 66%</t>
  </si>
  <si>
    <t>EJE 3. ORDENAMIENTO ECOLÓGICO Y TERRITORIAL</t>
  </si>
  <si>
    <r>
      <rPr>
        <b/>
        <sz val="8"/>
        <color theme="1"/>
        <rFont val="Calibri"/>
        <family val="2"/>
        <scheme val="minor"/>
      </rPr>
      <t xml:space="preserve">
PROGRAMA XXV.</t>
    </r>
    <r>
      <rPr>
        <sz val="8"/>
        <color theme="1"/>
        <rFont val="Calibri"/>
        <family val="2"/>
        <scheme val="minor"/>
      </rPr>
      <t xml:space="preserve">      
PREVENCIÓN DEL DELITO
</t>
    </r>
  </si>
  <si>
    <t>Implementar los programas: Guardianes Escolares, Caravanas Artísticas y Culturales, Escuela Interactiva, Maneja sin Celular, Taxi Seguro de forma permanente, que promuevan la participación ciudadana en la sensibilización y en la denuncia oportuna</t>
  </si>
  <si>
    <r>
      <rPr>
        <b/>
        <sz val="8"/>
        <color theme="1"/>
        <rFont val="Calibri"/>
        <family val="2"/>
        <scheme val="minor"/>
      </rPr>
      <t>PROGRAMA XXIV.</t>
    </r>
    <r>
      <rPr>
        <sz val="8"/>
        <color theme="1"/>
        <rFont val="Calibri"/>
        <family val="2"/>
        <scheme val="minor"/>
      </rPr>
      <t xml:space="preserve">      
NUEVO MODELO DE SEGURIDAD CIUDADANA
</t>
    </r>
  </si>
  <si>
    <t>Implementar el sistema de capacitación conforme al programa de profesionalización del Secretariado Ejecutivo del Sistema Nacional de Seguridad Pública en los niveles básico, actualización y especialización dirigido a todo el cuerpo policial y a  los grupos especiales</t>
  </si>
  <si>
    <t>Profesionalizar al personal policial mediante la capacitación del Programa Fortaseg 2018, aprobados por el Secretarido Ejecutivo del Sistema Nacional de Seguridad Pública</t>
  </si>
  <si>
    <t>(Número total de policías capacitados/Número total de policías )x100</t>
  </si>
  <si>
    <t>Establecer un centro operativo con personal calificado cuya función sea recibir, atender y canalizar en su caso situaciones de emergencia ciudadana</t>
  </si>
  <si>
    <t>Integrar en cada colonia el comité de vigilancia ciudadana dentro del marco del programa Vecino Vigilante</t>
  </si>
  <si>
    <r>
      <rPr>
        <b/>
        <sz val="8"/>
        <color theme="1"/>
        <rFont val="Calibri"/>
        <family val="2"/>
        <scheme val="minor"/>
      </rPr>
      <t>PROGRAMA XXIII.</t>
    </r>
    <r>
      <rPr>
        <sz val="8"/>
        <color theme="1"/>
        <rFont val="Calibri"/>
        <family val="2"/>
        <scheme val="minor"/>
      </rPr>
      <t xml:space="preserve"> 
MOVILIDAD URBANA SUSTENTABLE
</t>
    </r>
  </si>
  <si>
    <t>Adecuar las intersecciones con mayor grado de inseguridad vial</t>
  </si>
  <si>
    <t>(Número de semaforos reparados/Total  de semaforos)x100</t>
  </si>
  <si>
    <t xml:space="preserve">Mejorar las vialidades mediante el balizamiento en vialidades del municipio de Tepic </t>
  </si>
  <si>
    <t>(Número de solicitudes atendidas/Número solicitudes)x100</t>
  </si>
  <si>
    <t>META 2018</t>
  </si>
  <si>
    <t>EJE 5 INNOVACIÓN Y BUEN GOBIERNO</t>
  </si>
  <si>
    <r>
      <rPr>
        <b/>
        <sz val="8"/>
        <color theme="1"/>
        <rFont val="Calibri"/>
        <family val="2"/>
        <scheme val="minor"/>
      </rPr>
      <t>PROGRAMA XXX</t>
    </r>
    <r>
      <rPr>
        <sz val="8"/>
        <color theme="1"/>
        <rFont val="Calibri"/>
        <family val="2"/>
        <scheme val="minor"/>
      </rPr>
      <t xml:space="preserve">
GOBIERNO DE LOS VECINOS
</t>
    </r>
  </si>
  <si>
    <t xml:space="preserve">Destinar los recursos necesarios para resolver de manera directa las necesi-dades de colonias que no son atendidas con los recursos federales, aportando la población una parte del costo de las obras o acciones
</t>
  </si>
  <si>
    <t>(Obras ejecutadas/obras con oficio de autorización) x 100</t>
  </si>
  <si>
    <t>Indice de Eficacia en el Mantenimiento de Calles y caminos sacacosechas</t>
  </si>
  <si>
    <t xml:space="preserve"> (No. de acciones atendidas/No. de acciones solicitadas) x 100%</t>
  </si>
  <si>
    <t>Indice de Eficacia en el Mantenimiento de espacios publicos</t>
  </si>
  <si>
    <t>EJE 1 BIENESTAR SOCIAL</t>
  </si>
  <si>
    <r>
      <rPr>
        <b/>
        <sz val="8"/>
        <color theme="1"/>
        <rFont val="Calibri"/>
        <family val="2"/>
        <scheme val="minor"/>
      </rPr>
      <t xml:space="preserve">PROGRAMA V </t>
    </r>
    <r>
      <rPr>
        <sz val="8"/>
        <color theme="1"/>
        <rFont val="Calibri"/>
        <family val="2"/>
        <scheme val="minor"/>
      </rPr>
      <t>ALCANTARILLADO PLUVIAL</t>
    </r>
  </si>
  <si>
    <t>Proponer un convenio en el que se exija que todas aquellas obras de mejoramiento vial de la ciudad y el municipio cumplan con las normas relativas a la utilización de materiales con alta capacidad de absorción del agua pluvial, así como, en el caso de pavimentos asfálticos e hidráulicos, comprometer la instalación del alcantarillado pluvial correspondiente, independientemente de la entidad constructora</t>
  </si>
  <si>
    <t>Indice de Eficacia en el Mantenimiento y desazolve de rejillas de la Infraestructura Pluvial</t>
  </si>
  <si>
    <t xml:space="preserve"> (No. de rejillas atendidas/No. de rejillas existentes) x 100%</t>
  </si>
  <si>
    <t xml:space="preserve"> (No. de drenes pluviales atendidos/No. de drenes pluviales existentes) x 100%</t>
  </si>
  <si>
    <r>
      <rPr>
        <b/>
        <sz val="8"/>
        <color theme="1"/>
        <rFont val="Calibri"/>
        <family val="2"/>
        <scheme val="minor"/>
      </rPr>
      <t xml:space="preserve">PROGRAMA XXIX </t>
    </r>
    <r>
      <rPr>
        <sz val="8"/>
        <color theme="1"/>
        <rFont val="Calibri"/>
        <family val="2"/>
        <scheme val="minor"/>
      </rPr>
      <t>INNOVACIÓN PARA MEJORAR LOS SERVICIOS</t>
    </r>
  </si>
  <si>
    <t xml:space="preserve">Instrumentar el sistema de registro de las demandas y peticiones ciudadanas dando seguimiento puntual para cumplir en tiempo y forma con la respuesta
</t>
  </si>
  <si>
    <t>Atender a la ciudadanía del Municipio de Tepic</t>
  </si>
  <si>
    <t>EJE 5. INNOVACIÓN Y BUEN GOBIERNO</t>
  </si>
  <si>
    <t>atencion</t>
  </si>
  <si>
    <r>
      <rPr>
        <b/>
        <sz val="8"/>
        <color theme="1"/>
        <rFont val="Calibri"/>
        <family val="2"/>
        <scheme val="minor"/>
      </rPr>
      <t>PROGRAMA XXVII.</t>
    </r>
    <r>
      <rPr>
        <sz val="8"/>
        <color theme="1"/>
        <rFont val="Calibri"/>
        <family val="2"/>
        <scheme val="minor"/>
      </rPr>
      <t xml:space="preserve">       
PROTECCIÓN CIVIL Y DEL PATRIMONIO
</t>
    </r>
  </si>
  <si>
    <t xml:space="preserve">Realizar la actualización del Atlas de Riesgo de Tepic. </t>
  </si>
  <si>
    <t>Instituir en cada espacio público, centro educativo, estancia infantil, y hospital, el uso y aplicación de un programa interno de protección civil de la misma forma establecerlo como requisito para el otorgamiento de la licencia de funcionamiento</t>
  </si>
  <si>
    <r>
      <rPr>
        <b/>
        <sz val="8"/>
        <color theme="1"/>
        <rFont val="Calibri"/>
        <family val="2"/>
        <scheme val="minor"/>
      </rPr>
      <t>PROGRAMA XXX.</t>
    </r>
    <r>
      <rPr>
        <sz val="8"/>
        <color theme="1"/>
        <rFont val="Calibri"/>
        <family val="2"/>
        <scheme val="minor"/>
      </rPr>
      <t xml:space="preserve">  
GOBIERNO DE LOS VECINOS.
</t>
    </r>
  </si>
  <si>
    <t>Diseñar un sistema de participación ciudadana  en el que se integren las propuestas que tengan que ver con la planeación del municipio que surjan de la ciudadanía, para su análisis e instrumentación</t>
  </si>
  <si>
    <t xml:space="preserve"> (Colonias y/o localidades con representación en las reuniones / Total de las colonias y localidades registradas) X 100</t>
  </si>
  <si>
    <t>Generar un programa digital que enlace a todas las instituciones municipales y sus ventanillas de gestión para tener actualizado el padrón de integrantes de los Comités de Acción Ciudadana y así dar seguimiento a sus gestiones</t>
  </si>
  <si>
    <t>Difusión de Programas</t>
  </si>
  <si>
    <r>
      <rPr>
        <b/>
        <sz val="8"/>
        <color theme="1"/>
        <rFont val="Calibri"/>
        <family val="2"/>
        <scheme val="minor"/>
      </rPr>
      <t>PROGRAMA XXXI.</t>
    </r>
    <r>
      <rPr>
        <sz val="8"/>
        <color theme="1"/>
        <rFont val="Calibri"/>
        <family val="2"/>
        <scheme val="minor"/>
      </rPr>
      <t xml:space="preserve">   
TRANSPARENCIA, ACCESO A LA INFORMACIÓN Y CONTRALORÍA CIUDADANA
</t>
    </r>
  </si>
  <si>
    <t xml:space="preserve"> Mejorar la calidad de la información que se publica.</t>
  </si>
  <si>
    <t>Aplicar la normatividad en materia de Transparencia y Acceso a la Información Pública y protección de datos  atendiendo las solicitudes.</t>
  </si>
  <si>
    <r>
      <rPr>
        <b/>
        <sz val="8"/>
        <color theme="1"/>
        <rFont val="Calibri"/>
        <family val="2"/>
        <scheme val="minor"/>
      </rPr>
      <t xml:space="preserve">PROGRAMA XXXII </t>
    </r>
    <r>
      <rPr>
        <sz val="8"/>
        <color theme="1"/>
        <rFont val="Calibri"/>
        <family val="2"/>
        <scheme val="minor"/>
      </rPr>
      <t>GOBIERNO ABIERTO</t>
    </r>
  </si>
  <si>
    <t xml:space="preserve"> Desarrollar una aplicación informática para que habitantes del municipio puedan calificar los servicios y servidores públicos</t>
  </si>
  <si>
    <t>EJE 1. BIENESTAR SOCIAL</t>
  </si>
  <si>
    <r>
      <rPr>
        <b/>
        <sz val="8"/>
        <color theme="1"/>
        <rFont val="Calibri"/>
        <family val="2"/>
        <scheme val="minor"/>
      </rPr>
      <t xml:space="preserve">PROGRAMA II </t>
    </r>
    <r>
      <rPr>
        <sz val="8"/>
        <color theme="1"/>
        <rFont val="Calibri"/>
        <family val="2"/>
        <scheme val="minor"/>
      </rPr>
      <t>ALUMBRADO PÚBLICO</t>
    </r>
  </si>
  <si>
    <t>Alcanzar la cobertura total de electrificación en colonias y localidades rurales</t>
  </si>
  <si>
    <t>Concluir el padrón de alumbrado público que permita registrar digitalmente todo el sistema del municipio para conocer el porcentaje faltante de instalación LED y su eficiente mantenimiento preventivo y correctivo.</t>
  </si>
  <si>
    <r>
      <rPr>
        <b/>
        <sz val="8"/>
        <color theme="1"/>
        <rFont val="Calibri"/>
        <family val="2"/>
        <scheme val="minor"/>
      </rPr>
      <t>PROGRAMA VIII</t>
    </r>
    <r>
      <rPr>
        <sz val="8"/>
        <color theme="1"/>
        <rFont val="Calibri"/>
        <family val="2"/>
        <scheme val="minor"/>
      </rPr>
      <t xml:space="preserve"> 
GESTIÓN INTEGRAL DE LOS RESIDUOS SÓLIDOS.   </t>
    </r>
  </si>
  <si>
    <t>Modificar de manera interdisciplinaria el número de rutas más pertinente de acuerdo a los recorridos, cantidad de basura generada por zonas, etc.</t>
  </si>
  <si>
    <t>GESTIÓN INTEGRAL DE LOS RESIDUOS SÓLIDOS</t>
  </si>
  <si>
    <t>Dotar a las unidades de recolección con recogedores y escobas para que se realice la limpieza de la vía pública una vez levantada la basura</t>
  </si>
  <si>
    <r>
      <rPr>
        <b/>
        <sz val="8"/>
        <color theme="1"/>
        <rFont val="Calibri"/>
        <family val="2"/>
        <scheme val="minor"/>
      </rPr>
      <t xml:space="preserve">PROGRAMA XIV </t>
    </r>
    <r>
      <rPr>
        <sz val="8"/>
        <color theme="1"/>
        <rFont val="Calibri"/>
        <family val="2"/>
        <scheme val="minor"/>
      </rPr>
      <t xml:space="preserve">  
PANTEONES
</t>
    </r>
  </si>
  <si>
    <t>Realizar de manera digital un catastro de todas las propiedades de los panteones municipales para su óptimo funcionamiento</t>
  </si>
  <si>
    <t>Realizar un calendario específico de actividades que permitan el mantenimiento preventivo y correctivo de los panteones Hidalgo, Jardines de la Cruz  y Los Fresnos</t>
  </si>
  <si>
    <r>
      <rPr>
        <b/>
        <sz val="8"/>
        <color theme="1"/>
        <rFont val="Calibri"/>
        <family val="2"/>
        <scheme val="minor"/>
      </rPr>
      <t>PROGRAMA XII</t>
    </r>
    <r>
      <rPr>
        <sz val="8"/>
        <color theme="1"/>
        <rFont val="Calibri"/>
        <family val="2"/>
        <scheme val="minor"/>
      </rPr>
      <t xml:space="preserve">
 ÁREAS VERDES Y RECREATIVAS
</t>
    </r>
  </si>
  <si>
    <t>Realizar un inventario de áreas verdes y recreativas del municipio, con la finalidad de promover su mejoramiento,  mantenimiento y rehabilitación</t>
  </si>
  <si>
    <r>
      <rPr>
        <b/>
        <sz val="8"/>
        <color theme="1"/>
        <rFont val="Calibri"/>
        <family val="2"/>
        <scheme val="minor"/>
      </rPr>
      <t xml:space="preserve">PROGRAMA X. </t>
    </r>
    <r>
      <rPr>
        <sz val="8"/>
        <color theme="1"/>
        <rFont val="Calibri"/>
        <family val="2"/>
        <scheme val="minor"/>
      </rPr>
      <t xml:space="preserve">
MERCADOS</t>
    </r>
  </si>
  <si>
    <t>Difundir la oferta comercial y cultural de los mercados municipales</t>
  </si>
  <si>
    <t xml:space="preserve">Ocupar  locales existentes en los cinco mercados municipales </t>
  </si>
  <si>
    <t>ocupacion de mercados</t>
  </si>
  <si>
    <t xml:space="preserve">(Número total de locales ocupados/Número total de locales) x 100     </t>
  </si>
  <si>
    <r>
      <rPr>
        <b/>
        <sz val="8"/>
        <color theme="1"/>
        <rFont val="Calibri"/>
        <family val="2"/>
        <scheme val="minor"/>
      </rPr>
      <t>PROGRAMA XIII</t>
    </r>
    <r>
      <rPr>
        <sz val="8"/>
        <color theme="1"/>
        <rFont val="Calibri"/>
        <family val="2"/>
        <scheme val="minor"/>
      </rPr>
      <t xml:space="preserve">
RASTRO
</t>
    </r>
  </si>
  <si>
    <t>Aplicar un sistema de contraloría de operaciones</t>
  </si>
  <si>
    <t>MERCADO</t>
  </si>
  <si>
    <t>Transparentar la evaluación mensual de los avances de la administración pública.</t>
  </si>
  <si>
    <t>Llevar a cabo el seguimiento de las obras concertadas</t>
  </si>
  <si>
    <t>Seguimiento de obra</t>
  </si>
  <si>
    <t>(Número total de obras verificadas/Números de comites conformados) x 100</t>
  </si>
  <si>
    <r>
      <rPr>
        <b/>
        <sz val="8"/>
        <color theme="1"/>
        <rFont val="Calibri"/>
        <family val="2"/>
        <scheme val="minor"/>
      </rPr>
      <t>PROGRAMA XXVIII</t>
    </r>
    <r>
      <rPr>
        <sz val="8"/>
        <color theme="1"/>
        <rFont val="Calibri"/>
        <family val="2"/>
        <scheme val="minor"/>
      </rPr>
      <t xml:space="preserve">
HONESTIDAD Y EFICIENCIA
</t>
    </r>
  </si>
  <si>
    <t>Instrumentar un Sistema de Evaluación del Desempeño que a través de sus indicadores permita, cuantitativa y cualitativamente, evaluar el grado de cumplimiento de los compromisos del gobierno municipal con la ciudadanía</t>
  </si>
  <si>
    <t>Compartir con la ciudadanía la responsabilidad de evaluar la eficacia y la eficiencia, así como la honestidad y transparencia con que se apliquen los recursos públicos con que cuenta el Gobierno Municipal.</t>
  </si>
  <si>
    <t>Aceptación ciudadana del desempeño municipal</t>
  </si>
  <si>
    <t>(Ciudadanos que aprueban el desempéño municipal/ciudad anos entrevistados) X 100</t>
  </si>
  <si>
    <t>Menos de 60%</t>
  </si>
  <si>
    <t>Más de 60%</t>
  </si>
  <si>
    <t xml:space="preserve"> Instrumentar el sistema de registro de las demandas y peticiones ciudadanas dando seguimiento puntual para cumplir en tiempo y forma con la respuesta</t>
  </si>
  <si>
    <t>Atender las quejas y sugerencias de la ciudadanía, respecto a los servicios públicos otorgados.</t>
  </si>
  <si>
    <t>Denuncias Ciudadanas</t>
  </si>
  <si>
    <t>(Numero total de denuncias atendidas/ Numero total de denuncias recibidas) X 100</t>
  </si>
  <si>
    <t>Menos de 90%</t>
  </si>
  <si>
    <t>Más de 90%</t>
  </si>
  <si>
    <t>Substanciar procedimientos por informes de presunta responsabilidad.</t>
  </si>
  <si>
    <t>Responsabilidad Administrativa</t>
  </si>
  <si>
    <t>(Numeros total de procedimientos concluidos / Numero total de procedimientos iniciados) x 100</t>
  </si>
  <si>
    <t>Menos de 30%</t>
  </si>
  <si>
    <t>Más de 30%</t>
  </si>
  <si>
    <t>Realizar y ejecutar actividades y diligencias de investigacion por probables irregularidades de servidores públicos.</t>
  </si>
  <si>
    <t>Investigaciones Adminbistrativas</t>
  </si>
  <si>
    <t>(Numero total de Investigaciones atendidas / Numero total de investigaciones recibidas) X 100</t>
  </si>
  <si>
    <t>Menos de 20%</t>
  </si>
  <si>
    <t>Más de 20%</t>
  </si>
  <si>
    <t>contraloria social</t>
  </si>
  <si>
    <t>normatividad</t>
  </si>
  <si>
    <r>
      <rPr>
        <b/>
        <sz val="8"/>
        <color theme="1"/>
        <rFont val="Calibri"/>
        <family val="2"/>
        <scheme val="minor"/>
      </rPr>
      <t xml:space="preserve">PROGRAMA XXVIII.  </t>
    </r>
    <r>
      <rPr>
        <sz val="8"/>
        <color theme="1"/>
        <rFont val="Calibri"/>
        <family val="2"/>
        <scheme val="minor"/>
      </rPr>
      <t xml:space="preserve">
HONESTIDAD Y EFICIENCIA 
</t>
    </r>
  </si>
  <si>
    <t xml:space="preserve"> Vigilar que cada área del gobierno municipal,  al ejercer el presupuesto,  cumpla con las leyes, normas y lineamientos</t>
  </si>
  <si>
    <t>Controlar los recursos presupuestales autorizados</t>
  </si>
  <si>
    <t>Indicador de ejercicio total de recursos</t>
  </si>
  <si>
    <t>(Monto total ejercido / Monto total autorizado) x 100</t>
  </si>
  <si>
    <t>Implementar un programa integral de servicios generales para todas las áreas del ayuntamiento que permita establecer servicios programados y atención de solicitudes emergentes</t>
  </si>
  <si>
    <t xml:space="preserve">Realizar  Visitas de supervisión  a las áreas que proporcionan el bien y/o servicio.   </t>
  </si>
  <si>
    <t xml:space="preserve">Visitas de Supervisión </t>
  </si>
  <si>
    <t xml:space="preserve">  (Número total de áreas visitadas que bindran servicio al ayuntamiento/ Número total áreas que brindan servicio)  x 100</t>
  </si>
  <si>
    <t xml:space="preserve"> Implementar un sistema de registro, control y supervisión de los ingresos más eficiente</t>
  </si>
  <si>
    <t>Concentrar los ingresos anuales municipales para medir el porcentaje de cumplimiento respecto a los ingresos municipales anuales presupuestados</t>
  </si>
  <si>
    <t xml:space="preserve"> Diseñar un sistema de control de activos que se actualice periódicamente</t>
  </si>
  <si>
    <t>Optimizar los recursos materiales y servicios generales</t>
  </si>
  <si>
    <t>Indice de Inventario de Muebles Físico</t>
  </si>
  <si>
    <t>(Número total de bienes revisados/Número total de bienes registrados) x 100</t>
  </si>
  <si>
    <t xml:space="preserve">Implementar el programa de modernización catastral </t>
  </si>
  <si>
    <t>Instrumentar un sistema de mantenimiento preventivo y correctivo  del parque vehicular</t>
  </si>
  <si>
    <t>Mantenimiento de vehiculos</t>
  </si>
  <si>
    <t>(total de vehiculos atendidos/total de vehiculos del ayutamiento de Tepic) x 100</t>
  </si>
  <si>
    <t>Impulsar la instauración de criterios laborales que consideren la designación de compensaciones con base en la productividad  del personal municipal</t>
  </si>
  <si>
    <t>Evaluar al personal del Ayuntamiento</t>
  </si>
  <si>
    <t>Evaluación al desempeño</t>
  </si>
  <si>
    <t>(total de trabajadores evaluados/total de trabajadores del ayuntamiento de Tepic) x 100</t>
  </si>
  <si>
    <r>
      <rPr>
        <b/>
        <sz val="8"/>
        <color theme="1"/>
        <rFont val="Calibri"/>
        <family val="2"/>
        <scheme val="minor"/>
      </rPr>
      <t xml:space="preserve">PROGRAMA XXIX.     </t>
    </r>
    <r>
      <rPr>
        <sz val="8"/>
        <color theme="1"/>
        <rFont val="Calibri"/>
        <family val="2"/>
        <scheme val="minor"/>
      </rPr>
      <t xml:space="preserve">
INNOVACIÓN PARA MEJORAR LOS SERVICIOS
</t>
    </r>
  </si>
  <si>
    <t xml:space="preserve"> Diseñar esquemas innovadores para la mejora de trámites y procesos, logrando una calidad óptima en los servicios haciendo uso de las tecnologías de la información</t>
  </si>
  <si>
    <t>(Número de tecnologías de información implementadas / Número de teconologías de información desarrolladas)X100</t>
  </si>
  <si>
    <t>Fortalecer los sistemas informaticos y de telecomunicación</t>
  </si>
  <si>
    <t>Atender  las órdenes de servicio solicitadas por las áreas del Ayuntamiento</t>
  </si>
  <si>
    <t>(Total de órdenes de servicios atendidas/Total de órdenes de servicio recibidas) x 100</t>
  </si>
  <si>
    <t>Eficientar los mecanismos de mejora continua del personal del Ayuntamiento.</t>
  </si>
  <si>
    <r>
      <rPr>
        <b/>
        <sz val="8"/>
        <color theme="1"/>
        <rFont val="Calibri"/>
        <family val="2"/>
        <scheme val="minor"/>
      </rPr>
      <t xml:space="preserve">PROGRAMA XXXII.   </t>
    </r>
    <r>
      <rPr>
        <sz val="8"/>
        <color theme="1"/>
        <rFont val="Calibri"/>
        <family val="2"/>
        <scheme val="minor"/>
      </rPr>
      <t xml:space="preserve">
GOBIERNO ABIERTO
</t>
    </r>
  </si>
  <si>
    <t>Transparentar la  evaluación mensual de los avances de  la administración pública</t>
  </si>
  <si>
    <t xml:space="preserve">Remdir informes de acuerdo a la normativa vigente
</t>
  </si>
  <si>
    <t>ADMIN</t>
  </si>
  <si>
    <t>RH</t>
  </si>
  <si>
    <t>INNOVA</t>
  </si>
  <si>
    <r>
      <rPr>
        <b/>
        <sz val="8"/>
        <color theme="1"/>
        <rFont val="Calibri"/>
        <family val="2"/>
      </rPr>
      <t>PROGRAMA XXXII</t>
    </r>
    <r>
      <rPr>
        <sz val="8"/>
        <color theme="1"/>
        <rFont val="Calibri"/>
        <family val="2"/>
      </rPr>
      <t xml:space="preserve"> GOBIERNO ABIERTO</t>
    </r>
  </si>
  <si>
    <t xml:space="preserve">Representación del municipio en materia jurídica y administrativa </t>
  </si>
  <si>
    <t xml:space="preserve">Respuesta a solicitudes de intervención jurídica </t>
  </si>
  <si>
    <t>(total de procedimientos jurídicos atendidos/total de procedimientos notificados a la sindicatura) x 100</t>
  </si>
  <si>
    <t>SINDICATURA</t>
  </si>
  <si>
    <r>
      <rPr>
        <b/>
        <sz val="8"/>
        <color theme="1"/>
        <rFont val="Calibri"/>
        <family val="2"/>
      </rPr>
      <t>PROGRAMA XXX</t>
    </r>
    <r>
      <rPr>
        <sz val="8"/>
        <color theme="1"/>
        <rFont val="Calibri"/>
        <family val="2"/>
      </rPr>
      <t xml:space="preserve">
GOBIERNO DE LOS VECINOS
</t>
    </r>
  </si>
  <si>
    <t xml:space="preserve">Elaborar el manual de procedimientos que definan las características del presupuesto participativo y que se aplique en las áreas involucradas del go-bierno municipal
</t>
  </si>
  <si>
    <t>Coordinar las acciones para la elaboración de manuales de organización de la administración municipal</t>
  </si>
  <si>
    <t>manuales de organización</t>
  </si>
  <si>
    <t>(total de dependencias capacitadas/total de dependencias del ayuntamiento de Tepic) x 100</t>
  </si>
  <si>
    <t>(total de manuales realizados por dependencia/total de dependencias del ayuntamiento de Tepic) x 100</t>
  </si>
  <si>
    <r>
      <rPr>
        <b/>
        <sz val="8"/>
        <color theme="1"/>
        <rFont val="Calibri"/>
        <family val="2"/>
      </rPr>
      <t xml:space="preserve">PROGRAMA XXXII </t>
    </r>
    <r>
      <rPr>
        <sz val="8"/>
        <color theme="1"/>
        <rFont val="Calibri"/>
        <family val="2"/>
      </rPr>
      <t>GOBIERNO ABIERTO</t>
    </r>
  </si>
  <si>
    <t>Transparentar la evaluación mensual de los avances de la administración pública</t>
  </si>
  <si>
    <t>Garantizar el cumplimiento de los acuerdos generados por las áreas del ayuntamiento de Tepic</t>
  </si>
  <si>
    <t>seguimiento a las áreas del ayuntamiento</t>
  </si>
  <si>
    <t>(Número de reuniones realizadas con las dependencias / Número total de dependencias del ayuntamiento de Tepic) x  100</t>
  </si>
  <si>
    <t>GABINETE</t>
  </si>
  <si>
    <r>
      <rPr>
        <b/>
        <sz val="8"/>
        <color theme="1"/>
        <rFont val="Calibri"/>
        <family val="2"/>
        <scheme val="minor"/>
      </rPr>
      <t>PROGRAMA XXV.</t>
    </r>
    <r>
      <rPr>
        <sz val="8"/>
        <color theme="1"/>
        <rFont val="Calibri"/>
        <family val="2"/>
        <scheme val="minor"/>
      </rPr>
      <t xml:space="preserve">      
PREVENCIÓN DEL DELITO</t>
    </r>
  </si>
  <si>
    <t>Realizar un programa de intervención de áreas verdes y recreativas</t>
  </si>
  <si>
    <t>Mantenimiento de espacios públicos</t>
  </si>
  <si>
    <t>(total de espacios públicos intervenidos/total de espacios públicos del municipio de Tepic) x 100</t>
  </si>
  <si>
    <t xml:space="preserve">EJE 1. BIENESTAR SOCIAL </t>
  </si>
  <si>
    <r>
      <rPr>
        <b/>
        <sz val="8"/>
        <color theme="1"/>
        <rFont val="Calibri"/>
        <family val="2"/>
        <scheme val="minor"/>
      </rPr>
      <t>PROGRAMA XI.</t>
    </r>
    <r>
      <rPr>
        <sz val="8"/>
        <color theme="1"/>
        <rFont val="Calibri"/>
        <family val="2"/>
        <scheme val="minor"/>
      </rPr>
      <t xml:space="preserve">   
DEPORTE
</t>
    </r>
  </si>
  <si>
    <t>ESTA ACTIVIDAD SE LLEVARA A CABO DURANTE EL ULTIMO TRIMESTRE DEL AÑO</t>
  </si>
  <si>
    <t>ESTA ACTIVIDAD NO SE LLEVARA A CABO EN ESTE TRIMESTRE DEL AÑO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</si>
</sst>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0.0%"/>
  </numFmts>
  <fonts count="22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414042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4"/>
      <color theme="10"/>
      <name val="Calibri"/>
      <family val="2"/>
    </font>
    <font>
      <sz val="2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8"/>
      <color theme="1"/>
      <name val="Calibri"/>
      <family val="2"/>
    </font>
    <font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/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9" fontId="5" fillId="0" borderId="2" xfId="1" applyNumberForma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4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2" borderId="1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4" fillId="2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14" fillId="2" borderId="2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2" borderId="28" xfId="0" applyFont="1" applyFill="1" applyBorder="1" applyAlignment="1">
      <alignment horizontal="right"/>
    </xf>
    <xf numFmtId="0" fontId="14" fillId="0" borderId="28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9" fontId="0" fillId="0" borderId="0" xfId="2" applyFont="1" applyAlignment="1">
      <alignment horizontal="center"/>
    </xf>
    <xf numFmtId="0" fontId="14" fillId="2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4" fillId="2" borderId="30" xfId="0" applyFont="1" applyFill="1" applyBorder="1"/>
    <xf numFmtId="0" fontId="14" fillId="2" borderId="31" xfId="0" applyFont="1" applyFill="1" applyBorder="1"/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2" xfId="0" applyBorder="1"/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37" xfId="0" applyBorder="1" applyAlignment="1">
      <alignment horizontal="center" vertical="center"/>
    </xf>
    <xf numFmtId="0" fontId="14" fillId="2" borderId="30" xfId="0" applyFont="1" applyFill="1" applyBorder="1" applyAlignment="1">
      <alignment horizontal="right"/>
    </xf>
    <xf numFmtId="0" fontId="0" fillId="0" borderId="31" xfId="0" applyBorder="1" applyAlignment="1">
      <alignment horizontal="center" vertical="center"/>
    </xf>
    <xf numFmtId="0" fontId="14" fillId="2" borderId="31" xfId="0" applyFont="1" applyFill="1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1" xfId="0" applyBorder="1"/>
    <xf numFmtId="0" fontId="14" fillId="2" borderId="33" xfId="0" applyFont="1" applyFill="1" applyBorder="1"/>
    <xf numFmtId="0" fontId="14" fillId="2" borderId="34" xfId="0" applyFont="1" applyFill="1" applyBorder="1"/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14" fillId="2" borderId="39" xfId="0" applyFont="1" applyFill="1" applyBorder="1" applyAlignment="1">
      <alignment horizontal="right"/>
    </xf>
    <xf numFmtId="0" fontId="0" fillId="0" borderId="40" xfId="0" applyBorder="1" applyAlignment="1">
      <alignment horizontal="center"/>
    </xf>
    <xf numFmtId="0" fontId="14" fillId="2" borderId="40" xfId="0" applyFont="1" applyFill="1" applyBorder="1" applyAlignment="1">
      <alignment horizontal="right"/>
    </xf>
    <xf numFmtId="0" fontId="0" fillId="0" borderId="40" xfId="0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4" fillId="2" borderId="4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0" xfId="1" applyAlignment="1" applyProtection="1"/>
    <xf numFmtId="0" fontId="5" fillId="0" borderId="30" xfId="1" applyBorder="1" applyAlignment="1" applyProtection="1"/>
    <xf numFmtId="0" fontId="5" fillId="0" borderId="39" xfId="1" applyBorder="1" applyAlignment="1" applyProtection="1"/>
    <xf numFmtId="0" fontId="5" fillId="2" borderId="10" xfId="1" applyFill="1" applyBorder="1" applyAlignment="1" applyProtection="1"/>
    <xf numFmtId="0" fontId="5" fillId="2" borderId="16" xfId="1" applyFill="1" applyBorder="1" applyAlignment="1" applyProtection="1"/>
    <xf numFmtId="0" fontId="5" fillId="6" borderId="16" xfId="1" applyFill="1" applyBorder="1" applyAlignment="1" applyProtection="1"/>
    <xf numFmtId="0" fontId="5" fillId="6" borderId="26" xfId="1" applyFill="1" applyBorder="1" applyAlignment="1" applyProtection="1"/>
    <xf numFmtId="0" fontId="0" fillId="0" borderId="0" xfId="0" applyFont="1" applyFill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0" xfId="2" applyFont="1" applyAlignment="1">
      <alignment horizontal="center" vertical="center"/>
    </xf>
    <xf numFmtId="164" fontId="5" fillId="0" borderId="2" xfId="1" applyNumberFormat="1" applyBorder="1" applyAlignment="1" applyProtection="1">
      <alignment horizontal="center" vertical="center" wrapText="1"/>
    </xf>
    <xf numFmtId="4" fontId="4" fillId="0" borderId="0" xfId="0" applyNumberFormat="1" applyFont="1" applyAlignment="1">
      <alignment wrapText="1"/>
    </xf>
    <xf numFmtId="0" fontId="4" fillId="0" borderId="46" xfId="0" applyFont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horizontal="center" vertical="center" wrapText="1"/>
    </xf>
    <xf numFmtId="1" fontId="4" fillId="0" borderId="46" xfId="3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9" fontId="4" fillId="0" borderId="46" xfId="0" applyNumberFormat="1" applyFont="1" applyFill="1" applyBorder="1" applyAlignment="1">
      <alignment horizontal="center" vertical="center" wrapText="1"/>
    </xf>
    <xf numFmtId="9" fontId="4" fillId="0" borderId="46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46" xfId="0" applyFont="1" applyFill="1" applyBorder="1" applyAlignment="1">
      <alignment horizontal="center" wrapText="1"/>
    </xf>
    <xf numFmtId="9" fontId="4" fillId="0" borderId="46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wrapText="1"/>
    </xf>
    <xf numFmtId="0" fontId="4" fillId="0" borderId="4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0" borderId="46" xfId="0" applyFont="1" applyFill="1" applyBorder="1" applyAlignment="1">
      <alignment horizontal="center" vertical="center" wrapText="1"/>
    </xf>
    <xf numFmtId="9" fontId="10" fillId="0" borderId="46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9" fontId="12" fillId="0" borderId="46" xfId="0" applyNumberFormat="1" applyFont="1" applyFill="1" applyBorder="1" applyAlignment="1">
      <alignment horizontal="center" vertical="center" wrapText="1"/>
    </xf>
    <xf numFmtId="0" fontId="12" fillId="7" borderId="46" xfId="0" applyFont="1" applyFill="1" applyBorder="1" applyAlignment="1">
      <alignment horizontal="center" vertical="center" wrapText="1"/>
    </xf>
    <xf numFmtId="9" fontId="4" fillId="7" borderId="46" xfId="0" applyNumberFormat="1" applyFont="1" applyFill="1" applyBorder="1" applyAlignment="1">
      <alignment horizontal="center" vertical="center" wrapText="1"/>
    </xf>
    <xf numFmtId="9" fontId="13" fillId="0" borderId="46" xfId="0" applyNumberFormat="1" applyFont="1" applyBorder="1" applyAlignment="1">
      <alignment horizontal="center" vertical="center" wrapText="1"/>
    </xf>
    <xf numFmtId="9" fontId="12" fillId="0" borderId="46" xfId="0" applyNumberFormat="1" applyFont="1" applyBorder="1" applyAlignment="1">
      <alignment horizontal="center" vertical="center" wrapText="1"/>
    </xf>
    <xf numFmtId="0" fontId="4" fillId="0" borderId="46" xfId="0" applyFont="1" applyFill="1" applyBorder="1" applyAlignment="1">
      <alignment wrapText="1"/>
    </xf>
    <xf numFmtId="0" fontId="4" fillId="0" borderId="46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46" xfId="0" applyFont="1" applyFill="1" applyBorder="1" applyAlignment="1">
      <alignment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9" fontId="5" fillId="0" borderId="46" xfId="1" applyNumberFormat="1" applyBorder="1" applyAlignment="1" applyProtection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5" fillId="0" borderId="46" xfId="1" applyNumberFormat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9" fontId="11" fillId="0" borderId="46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" fontId="4" fillId="0" borderId="46" xfId="3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1" applyFont="1" applyBorder="1" applyAlignment="1" applyProtection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0" borderId="10" xfId="1" applyBorder="1" applyAlignment="1" applyProtection="1">
      <alignment horizontal="left" vertical="center"/>
    </xf>
    <xf numFmtId="0" fontId="5" fillId="0" borderId="16" xfId="1" applyBorder="1" applyAlignment="1" applyProtection="1">
      <alignment horizontal="left" vertical="center"/>
    </xf>
    <xf numFmtId="0" fontId="5" fillId="0" borderId="26" xfId="1" applyBorder="1" applyAlignment="1" applyProtection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4">
    <cellStyle name="Hipervínculo" xfId="1" builtinId="8"/>
    <cellStyle name="Moneda" xfId="3" builtinId="4"/>
    <cellStyle name="Normal" xfId="0" builtinId="0"/>
    <cellStyle name="Porcentual" xfId="2" builtinId="5"/>
  </cellStyles>
  <dxfs count="507"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57150</xdr:rowOff>
    </xdr:from>
    <xdr:to>
      <xdr:col>1</xdr:col>
      <xdr:colOff>323850</xdr:colOff>
      <xdr:row>3</xdr:row>
      <xdr:rowOff>26714</xdr:rowOff>
    </xdr:to>
    <xdr:pic>
      <xdr:nvPicPr>
        <xdr:cNvPr id="7" name="Picture 3" descr="C:\Users\usuario\Desktop\ESCUDO XL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57150"/>
          <a:ext cx="800100" cy="64583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533400</xdr:colOff>
      <xdr:row>0</xdr:row>
      <xdr:rowOff>114300</xdr:rowOff>
    </xdr:from>
    <xdr:to>
      <xdr:col>12</xdr:col>
      <xdr:colOff>111621</xdr:colOff>
      <xdr:row>3</xdr:row>
      <xdr:rowOff>49477</xdr:rowOff>
    </xdr:to>
    <xdr:pic>
      <xdr:nvPicPr>
        <xdr:cNvPr id="8" name="Picture 2" descr="C:\Users\usuario\Desktop\logo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34775" y="114300"/>
          <a:ext cx="1168896" cy="61145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1</xdr:col>
      <xdr:colOff>161925</xdr:colOff>
      <xdr:row>3</xdr:row>
      <xdr:rowOff>45764</xdr:rowOff>
    </xdr:to>
    <xdr:pic>
      <xdr:nvPicPr>
        <xdr:cNvPr id="11" name="Picture 3" descr="C:\Users\usuario\Desktop\ESCUDO XL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76200"/>
          <a:ext cx="800100" cy="64583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581025</xdr:colOff>
      <xdr:row>0</xdr:row>
      <xdr:rowOff>76200</xdr:rowOff>
    </xdr:from>
    <xdr:to>
      <xdr:col>12</xdr:col>
      <xdr:colOff>225921</xdr:colOff>
      <xdr:row>3</xdr:row>
      <xdr:rowOff>11377</xdr:rowOff>
    </xdr:to>
    <xdr:pic>
      <xdr:nvPicPr>
        <xdr:cNvPr id="12" name="Picture 2" descr="C:\Users\usuario\Desktop\logo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2400" y="76200"/>
          <a:ext cx="1168896" cy="61145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1</xdr:col>
      <xdr:colOff>161925</xdr:colOff>
      <xdr:row>2</xdr:row>
      <xdr:rowOff>160064</xdr:rowOff>
    </xdr:to>
    <xdr:pic>
      <xdr:nvPicPr>
        <xdr:cNvPr id="7" name="Picture 3" descr="C:\Users\usuario\Desktop\ESCUDO XL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800100" cy="64583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371475</xdr:colOff>
      <xdr:row>0</xdr:row>
      <xdr:rowOff>57150</xdr:rowOff>
    </xdr:from>
    <xdr:to>
      <xdr:col>12</xdr:col>
      <xdr:colOff>16371</xdr:colOff>
      <xdr:row>2</xdr:row>
      <xdr:rowOff>182827</xdr:rowOff>
    </xdr:to>
    <xdr:pic>
      <xdr:nvPicPr>
        <xdr:cNvPr id="8" name="Picture 2" descr="C:\Users\usuario\Desktop\logo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72850" y="57150"/>
          <a:ext cx="1168896" cy="61145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1</xdr:col>
      <xdr:colOff>314325</xdr:colOff>
      <xdr:row>2</xdr:row>
      <xdr:rowOff>160064</xdr:rowOff>
    </xdr:to>
    <xdr:pic>
      <xdr:nvPicPr>
        <xdr:cNvPr id="7" name="Picture 3" descr="C:\Users\usuario\Desktop\ESCUDO XL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800100" cy="64583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523875</xdr:colOff>
      <xdr:row>0</xdr:row>
      <xdr:rowOff>57150</xdr:rowOff>
    </xdr:from>
    <xdr:to>
      <xdr:col>12</xdr:col>
      <xdr:colOff>168771</xdr:colOff>
      <xdr:row>2</xdr:row>
      <xdr:rowOff>182827</xdr:rowOff>
    </xdr:to>
    <xdr:pic>
      <xdr:nvPicPr>
        <xdr:cNvPr id="8" name="Picture 2" descr="C:\Users\usuario\Desktop\logo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25250" y="57150"/>
          <a:ext cx="1168896" cy="61145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28575</xdr:rowOff>
    </xdr:from>
    <xdr:to>
      <xdr:col>1</xdr:col>
      <xdr:colOff>323850</xdr:colOff>
      <xdr:row>2</xdr:row>
      <xdr:rowOff>188639</xdr:rowOff>
    </xdr:to>
    <xdr:pic>
      <xdr:nvPicPr>
        <xdr:cNvPr id="7" name="Picture 3" descr="C:\Users\usuario\Desktop\ESCUDO XL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28575"/>
          <a:ext cx="800100" cy="64583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533400</xdr:colOff>
      <xdr:row>0</xdr:row>
      <xdr:rowOff>85725</xdr:rowOff>
    </xdr:from>
    <xdr:to>
      <xdr:col>12</xdr:col>
      <xdr:colOff>178296</xdr:colOff>
      <xdr:row>3</xdr:row>
      <xdr:rowOff>20902</xdr:rowOff>
    </xdr:to>
    <xdr:pic>
      <xdr:nvPicPr>
        <xdr:cNvPr id="8" name="Picture 2" descr="C:\Users\usuario\Desktop\logo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34775" y="85725"/>
          <a:ext cx="1168896" cy="61145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dores_spublicos_primer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DO"/>
      <sheetName val="SERVICIOS PUBLICOS"/>
      <sheetName val="CONTRALORIA"/>
      <sheetName val="SINDICATURA"/>
      <sheetName val="EJE 1"/>
      <sheetName val="EJE 2"/>
      <sheetName val="EJE 3"/>
      <sheetName val="EJE 4"/>
      <sheetName val="EJE 5"/>
    </sheetNames>
    <sheetDataSet>
      <sheetData sheetId="0"/>
      <sheetData sheetId="1">
        <row r="34">
          <cell r="K34">
            <v>613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file:///E:\siapa_2016\siapa_2016_1.xlsx" TargetMode="External"/><Relationship Id="rId7" Type="http://schemas.openxmlformats.org/officeDocument/2006/relationships/hyperlink" Target="file:///E:\siapa_2016\siapa_2016_1.xlsx" TargetMode="External"/><Relationship Id="rId2" Type="http://schemas.openxmlformats.org/officeDocument/2006/relationships/hyperlink" Target="file:///E:\siapa_2016\siapa_2016_1.xlsx" TargetMode="External"/><Relationship Id="rId1" Type="http://schemas.openxmlformats.org/officeDocument/2006/relationships/hyperlink" Target="file:///E:\siapa_2016\siapa_2016_1.xlsx" TargetMode="External"/><Relationship Id="rId6" Type="http://schemas.openxmlformats.org/officeDocument/2006/relationships/hyperlink" Target="file:///E:\siapa_2016\siapa_2016_1.xlsx" TargetMode="External"/><Relationship Id="rId5" Type="http://schemas.openxmlformats.org/officeDocument/2006/relationships/hyperlink" Target="file:///E:\siapa_2016\siapa_2016_1.xlsx" TargetMode="External"/><Relationship Id="rId4" Type="http://schemas.openxmlformats.org/officeDocument/2006/relationships/hyperlink" Target="file:///E:\siapa_2016\siapa_2016_1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file:///E:\siapa_2016\siapa_2016.xlsx" TargetMode="External"/><Relationship Id="rId2" Type="http://schemas.openxmlformats.org/officeDocument/2006/relationships/hyperlink" Target="file:///E:\siapa_2016\siapa_2016.xlsx" TargetMode="External"/><Relationship Id="rId1" Type="http://schemas.openxmlformats.org/officeDocument/2006/relationships/hyperlink" Target="file:///E:\siapa_2016\siapa_2016_1.xlsx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file:///E:\siapa_2016\siapa_2016.xlsx" TargetMode="External"/><Relationship Id="rId4" Type="http://schemas.openxmlformats.org/officeDocument/2006/relationships/hyperlink" Target="file:///E:\siapa_2016\siapa_2016.xls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file:///E:\siapa_2016\siapa_2016_1.xlsx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file:///E:\siapa_2016\siapa_2016.xlsx" TargetMode="External"/><Relationship Id="rId2" Type="http://schemas.openxmlformats.org/officeDocument/2006/relationships/hyperlink" Target="file:///E:\siapa_2016\siapa_2016.xlsx" TargetMode="External"/><Relationship Id="rId1" Type="http://schemas.openxmlformats.org/officeDocument/2006/relationships/hyperlink" Target="file:///E:\siapa_2016\siapa_2016_1.xlsx" TargetMode="External"/><Relationship Id="rId4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file:///E:\servicios_publicos_2016\aseo_publico_2016_4.xls" TargetMode="External"/><Relationship Id="rId13" Type="http://schemas.openxmlformats.org/officeDocument/2006/relationships/hyperlink" Target="file:///E:\servicios_publicos_2016\panteones_2016_1.xls" TargetMode="External"/><Relationship Id="rId18" Type="http://schemas.openxmlformats.org/officeDocument/2006/relationships/printerSettings" Target="../printerSettings/printerSettings13.bin"/><Relationship Id="rId3" Type="http://schemas.openxmlformats.org/officeDocument/2006/relationships/hyperlink" Target="file:///E:\servicios_publicos_2016\aseo_publico_2016_2.xls" TargetMode="External"/><Relationship Id="rId7" Type="http://schemas.openxmlformats.org/officeDocument/2006/relationships/hyperlink" Target="file:///E:\siapa_2016\SIAPA_2016_6.xls" TargetMode="External"/><Relationship Id="rId12" Type="http://schemas.openxmlformats.org/officeDocument/2006/relationships/hyperlink" Target="file:///E:\siapa_2016\siapa_2016.xlsx" TargetMode="External"/><Relationship Id="rId17" Type="http://schemas.openxmlformats.org/officeDocument/2006/relationships/hyperlink" Target="file:///E:\siapa_2016\siapa_2016.xlsx" TargetMode="External"/><Relationship Id="rId2" Type="http://schemas.openxmlformats.org/officeDocument/2006/relationships/hyperlink" Target="file:///E:\siapa_2016\siapa_2016.xlsx" TargetMode="External"/><Relationship Id="rId16" Type="http://schemas.openxmlformats.org/officeDocument/2006/relationships/hyperlink" Target="file:///E:\servicios_publicos_2016\panteones_2016_1.xls" TargetMode="External"/><Relationship Id="rId1" Type="http://schemas.openxmlformats.org/officeDocument/2006/relationships/hyperlink" Target="file:///E:\siapa_2016\siapa_2016.xlsx" TargetMode="External"/><Relationship Id="rId6" Type="http://schemas.openxmlformats.org/officeDocument/2006/relationships/hyperlink" Target="file:///E:\servicios_publicos_2016\panteones_2016_1.xls" TargetMode="External"/><Relationship Id="rId11" Type="http://schemas.openxmlformats.org/officeDocument/2006/relationships/hyperlink" Target="file:///E:\siapa_2016\SIAPA_2016_6.xls" TargetMode="External"/><Relationship Id="rId5" Type="http://schemas.openxmlformats.org/officeDocument/2006/relationships/hyperlink" Target="file:///E:\servicios_publicos_2016\panteones_2016_1.xls" TargetMode="External"/><Relationship Id="rId15" Type="http://schemas.openxmlformats.org/officeDocument/2006/relationships/hyperlink" Target="file:///E:\servicios_publicos_2016\panteones_2016_1.xls" TargetMode="External"/><Relationship Id="rId10" Type="http://schemas.openxmlformats.org/officeDocument/2006/relationships/hyperlink" Target="file:///E:\siapa_2016\SIAPA_2016_6.xls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file:///E:\siapa_2016\siapa_2016.xlsx" TargetMode="External"/><Relationship Id="rId9" Type="http://schemas.openxmlformats.org/officeDocument/2006/relationships/hyperlink" Target="file:///E:\servicios_publicos_2016\aseo_publico_2016_5.xls" TargetMode="External"/><Relationship Id="rId14" Type="http://schemas.openxmlformats.org/officeDocument/2006/relationships/hyperlink" Target="file:///E:\servicios_publicos_2016\panteones_2016.xls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file:///E:\siapa_2016\siapa_2016_10.xls" TargetMode="External"/><Relationship Id="rId2" Type="http://schemas.openxmlformats.org/officeDocument/2006/relationships/hyperlink" Target="file:///E:\siapa_2016\siapa_2016_10.xls" TargetMode="External"/><Relationship Id="rId1" Type="http://schemas.openxmlformats.org/officeDocument/2006/relationships/hyperlink" Target="file:///E:\siapa_2016\siapa_2016_1.xlsx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file:///E:\siapa_2016\siapa_2016.xlsx" TargetMode="External"/><Relationship Id="rId3" Type="http://schemas.openxmlformats.org/officeDocument/2006/relationships/hyperlink" Target="file:///E:\siapa_2016\siapa_2016_10.xls" TargetMode="External"/><Relationship Id="rId7" Type="http://schemas.openxmlformats.org/officeDocument/2006/relationships/hyperlink" Target="file:///E:\siapa_2016\siapa_2016_10.xls" TargetMode="External"/><Relationship Id="rId2" Type="http://schemas.openxmlformats.org/officeDocument/2006/relationships/hyperlink" Target="file:///E:\siapa_2016\siapa_2016.xlsx" TargetMode="External"/><Relationship Id="rId1" Type="http://schemas.openxmlformats.org/officeDocument/2006/relationships/hyperlink" Target="file:///E:\siapa_2016\siapa_2016.xlsx" TargetMode="External"/><Relationship Id="rId6" Type="http://schemas.openxmlformats.org/officeDocument/2006/relationships/hyperlink" Target="file:///E:\siapa_2016\siapa_2016.xlsx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file:///E:\siapa_2016\siapa_2016.xlsx" TargetMode="External"/><Relationship Id="rId10" Type="http://schemas.openxmlformats.org/officeDocument/2006/relationships/printerSettings" Target="../printerSettings/printerSettings15.bin"/><Relationship Id="rId4" Type="http://schemas.openxmlformats.org/officeDocument/2006/relationships/hyperlink" Target="file:///E:\siapa_2016\siapa_2016.xlsx" TargetMode="External"/><Relationship Id="rId9" Type="http://schemas.openxmlformats.org/officeDocument/2006/relationships/hyperlink" Target="file:///E:\siapa_2016\siapa_2016_1.xlsx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file:///E:\siapa_2016\siapa_2016_1.xlsx" TargetMode="External"/><Relationship Id="rId3" Type="http://schemas.openxmlformats.org/officeDocument/2006/relationships/hyperlink" Target="file:///E:\siapa_2016\siapa_2016.xlsx" TargetMode="External"/><Relationship Id="rId7" Type="http://schemas.openxmlformats.org/officeDocument/2006/relationships/hyperlink" Target="file:///E:\siapa_2016\siapa_2016.xlsx" TargetMode="External"/><Relationship Id="rId12" Type="http://schemas.openxmlformats.org/officeDocument/2006/relationships/drawing" Target="../drawings/drawing4.xml"/><Relationship Id="rId2" Type="http://schemas.openxmlformats.org/officeDocument/2006/relationships/hyperlink" Target="file:///E:\siapa_2016\siapa_2016_10.xls" TargetMode="External"/><Relationship Id="rId1" Type="http://schemas.openxmlformats.org/officeDocument/2006/relationships/hyperlink" Target="file:///E:\siapa_2016\siapa_2016_10.xls" TargetMode="External"/><Relationship Id="rId6" Type="http://schemas.openxmlformats.org/officeDocument/2006/relationships/hyperlink" Target="file:///E:\siapa_2016\siapa_2016_10.xls" TargetMode="External"/><Relationship Id="rId11" Type="http://schemas.openxmlformats.org/officeDocument/2006/relationships/printerSettings" Target="../printerSettings/printerSettings16.bin"/><Relationship Id="rId5" Type="http://schemas.openxmlformats.org/officeDocument/2006/relationships/hyperlink" Target="file:///E:\siapa_2016\siapa_2016_10.xls" TargetMode="External"/><Relationship Id="rId10" Type="http://schemas.openxmlformats.org/officeDocument/2006/relationships/hyperlink" Target="file:///E:\siapa_2016\siapa_2016.xlsx" TargetMode="External"/><Relationship Id="rId4" Type="http://schemas.openxmlformats.org/officeDocument/2006/relationships/hyperlink" Target="file:///E:\siapa_2016\siapa_2016.xlsx" TargetMode="External"/><Relationship Id="rId9" Type="http://schemas.openxmlformats.org/officeDocument/2006/relationships/hyperlink" Target="file:///E:\siapa_2016\siapa_2016_1.xlsx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file:///E:\servicios_publicos_2016\aseo_publico_2016_2.xls" TargetMode="External"/><Relationship Id="rId13" Type="http://schemas.openxmlformats.org/officeDocument/2006/relationships/hyperlink" Target="file:///E:\siapa_2016\siapa_2016_1.xlsx" TargetMode="External"/><Relationship Id="rId18" Type="http://schemas.openxmlformats.org/officeDocument/2006/relationships/hyperlink" Target="file:///E:\siapa_2016\siapa_2016.xlsx" TargetMode="External"/><Relationship Id="rId3" Type="http://schemas.openxmlformats.org/officeDocument/2006/relationships/hyperlink" Target="file:///E:\siapa_2016\siapa_2016_1.xlsx" TargetMode="External"/><Relationship Id="rId21" Type="http://schemas.openxmlformats.org/officeDocument/2006/relationships/hyperlink" Target="file:///E:\siapa_2016\siapa_2016.xlsx" TargetMode="External"/><Relationship Id="rId7" Type="http://schemas.openxmlformats.org/officeDocument/2006/relationships/hyperlink" Target="file:///E:\siapa_2016\siapa_2016.xlsx" TargetMode="External"/><Relationship Id="rId12" Type="http://schemas.openxmlformats.org/officeDocument/2006/relationships/hyperlink" Target="file:///E:\siapa_2016\siapa_2016_1.xlsx" TargetMode="External"/><Relationship Id="rId17" Type="http://schemas.openxmlformats.org/officeDocument/2006/relationships/hyperlink" Target="file:///E:\siapa_2016\siapa_2016_1.xlsx" TargetMode="External"/><Relationship Id="rId25" Type="http://schemas.openxmlformats.org/officeDocument/2006/relationships/drawing" Target="../drawings/drawing5.xml"/><Relationship Id="rId2" Type="http://schemas.openxmlformats.org/officeDocument/2006/relationships/hyperlink" Target="file:///E:\siapa_2016\siapa_2016_1.xlsx" TargetMode="External"/><Relationship Id="rId16" Type="http://schemas.openxmlformats.org/officeDocument/2006/relationships/hyperlink" Target="file:///E:\siapa_2016\siapa_2016_1.xlsx" TargetMode="External"/><Relationship Id="rId20" Type="http://schemas.openxmlformats.org/officeDocument/2006/relationships/hyperlink" Target="file:///E:\siapa_2016\siapa_2016.xlsx" TargetMode="External"/><Relationship Id="rId1" Type="http://schemas.openxmlformats.org/officeDocument/2006/relationships/hyperlink" Target="file:///E:\siapa_2016\siapa_2016_1.xlsx" TargetMode="External"/><Relationship Id="rId6" Type="http://schemas.openxmlformats.org/officeDocument/2006/relationships/hyperlink" Target="file:///E:\siapa_2016\siapa_2016_1.xlsx" TargetMode="External"/><Relationship Id="rId11" Type="http://schemas.openxmlformats.org/officeDocument/2006/relationships/hyperlink" Target="file:///E:\siapa_2016\siapa_2016.xlsx" TargetMode="External"/><Relationship Id="rId24" Type="http://schemas.openxmlformats.org/officeDocument/2006/relationships/printerSettings" Target="../printerSettings/printerSettings17.bin"/><Relationship Id="rId5" Type="http://schemas.openxmlformats.org/officeDocument/2006/relationships/hyperlink" Target="file:///E:\siapa_2016\siapa_2016.xlsx" TargetMode="External"/><Relationship Id="rId15" Type="http://schemas.openxmlformats.org/officeDocument/2006/relationships/hyperlink" Target="file:///E:\siapa_2016\siapa_2016.xlsx" TargetMode="External"/><Relationship Id="rId23" Type="http://schemas.openxmlformats.org/officeDocument/2006/relationships/hyperlink" Target="file:///E:\siapa_2016\siapa_2016.xlsx" TargetMode="External"/><Relationship Id="rId10" Type="http://schemas.openxmlformats.org/officeDocument/2006/relationships/hyperlink" Target="file:///E:\siapa_2016\siapa_2016_1.xlsx" TargetMode="External"/><Relationship Id="rId19" Type="http://schemas.openxmlformats.org/officeDocument/2006/relationships/hyperlink" Target="file:///E:\siapa_2016\siapa_2016.xlsx" TargetMode="External"/><Relationship Id="rId4" Type="http://schemas.openxmlformats.org/officeDocument/2006/relationships/hyperlink" Target="file:///E:\siapa_2016\siapa_2016_1.xlsx" TargetMode="External"/><Relationship Id="rId9" Type="http://schemas.openxmlformats.org/officeDocument/2006/relationships/hyperlink" Target="file:///E:\siapa_2016\siapa_2016.xlsx" TargetMode="External"/><Relationship Id="rId14" Type="http://schemas.openxmlformats.org/officeDocument/2006/relationships/hyperlink" Target="file:///E:\siapa_2016\siapa_2016_1.xlsx" TargetMode="External"/><Relationship Id="rId22" Type="http://schemas.openxmlformats.org/officeDocument/2006/relationships/hyperlink" Target="file:///E:\siapa_2016\siapa_2016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E:\servicios_publicos_2016\panteones_2016_1.xls" TargetMode="External"/><Relationship Id="rId3" Type="http://schemas.openxmlformats.org/officeDocument/2006/relationships/hyperlink" Target="file:///E:\servicios_publicos_2016\panteones_2016.xls" TargetMode="External"/><Relationship Id="rId7" Type="http://schemas.openxmlformats.org/officeDocument/2006/relationships/hyperlink" Target="file:///E:\servicios_publicos_2016\panteones_2016_1.xls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file:///E:\servicios_publicos_2016\aseo_publico_2016_5.xls" TargetMode="External"/><Relationship Id="rId1" Type="http://schemas.openxmlformats.org/officeDocument/2006/relationships/hyperlink" Target="file:///E:\servicios_publicos_2016\aseo_publico_2016_4.xls" TargetMode="External"/><Relationship Id="rId6" Type="http://schemas.openxmlformats.org/officeDocument/2006/relationships/hyperlink" Target="file:///E:\siapa_2016\siapa_2016_10.xls" TargetMode="External"/><Relationship Id="rId11" Type="http://schemas.openxmlformats.org/officeDocument/2006/relationships/hyperlink" Target="file:///E:\servicios_publicos_2016\panteones_2016_1.xls" TargetMode="External"/><Relationship Id="rId5" Type="http://schemas.openxmlformats.org/officeDocument/2006/relationships/hyperlink" Target="file:///E:\siapa_2016\siapa_2016_10.xls" TargetMode="External"/><Relationship Id="rId10" Type="http://schemas.openxmlformats.org/officeDocument/2006/relationships/hyperlink" Target="file:///E:\servicios_publicos_2016\panteones_2016_1.xls" TargetMode="External"/><Relationship Id="rId4" Type="http://schemas.openxmlformats.org/officeDocument/2006/relationships/hyperlink" Target="file:///E:\siapa_2016\siapa_2016_1.xlsx" TargetMode="External"/><Relationship Id="rId9" Type="http://schemas.openxmlformats.org/officeDocument/2006/relationships/hyperlink" Target="file:///E:\servicios_publicos_2016\panteones_2016_1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file:///E:\siapa_2016\siapa_2016.xlsx" TargetMode="External"/><Relationship Id="rId2" Type="http://schemas.openxmlformats.org/officeDocument/2006/relationships/hyperlink" Target="file:///E:\siapa_2016\siapa_2016_10.xls" TargetMode="External"/><Relationship Id="rId1" Type="http://schemas.openxmlformats.org/officeDocument/2006/relationships/hyperlink" Target="file:///E:\siapa_2016\siapa_2016_10.xl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file:///E:\siapa_2016\siapa_2016.xlsx" TargetMode="External"/><Relationship Id="rId7" Type="http://schemas.openxmlformats.org/officeDocument/2006/relationships/hyperlink" Target="file:///E:\siapa_2016\siapa_2016.xlsx" TargetMode="External"/><Relationship Id="rId2" Type="http://schemas.openxmlformats.org/officeDocument/2006/relationships/hyperlink" Target="file:///E:\siapa_2016\siapa_2016.xlsx" TargetMode="External"/><Relationship Id="rId1" Type="http://schemas.openxmlformats.org/officeDocument/2006/relationships/hyperlink" Target="file:///E:\siapa_2016\siapa_2016_10.xls" TargetMode="External"/><Relationship Id="rId6" Type="http://schemas.openxmlformats.org/officeDocument/2006/relationships/hyperlink" Target="file:///E:\siapa_2016\siapa_2016.xlsx" TargetMode="External"/><Relationship Id="rId5" Type="http://schemas.openxmlformats.org/officeDocument/2006/relationships/hyperlink" Target="file:///E:\siapa_2016\siapa_2016.xlsx" TargetMode="External"/><Relationship Id="rId4" Type="http://schemas.openxmlformats.org/officeDocument/2006/relationships/hyperlink" Target="file:///E:\siapa_2016\siapa_2016_10.xl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file:///E:\siapa_2016\siapa_2016_1.xlsx" TargetMode="External"/><Relationship Id="rId7" Type="http://schemas.openxmlformats.org/officeDocument/2006/relationships/hyperlink" Target="file:///E:\siapa_2016\siapa_2016_10.xls" TargetMode="External"/><Relationship Id="rId2" Type="http://schemas.openxmlformats.org/officeDocument/2006/relationships/hyperlink" Target="file:///E:\siapa_2016\siapa_2016_10.xls" TargetMode="External"/><Relationship Id="rId1" Type="http://schemas.openxmlformats.org/officeDocument/2006/relationships/hyperlink" Target="file:///E:\siapa_2016\siapa_2016.xlsx" TargetMode="External"/><Relationship Id="rId6" Type="http://schemas.openxmlformats.org/officeDocument/2006/relationships/hyperlink" Target="file:///E:\siapa_2016\siapa_2016.xlsx" TargetMode="External"/><Relationship Id="rId5" Type="http://schemas.openxmlformats.org/officeDocument/2006/relationships/hyperlink" Target="file:///E:\siapa_2016\siapa_2016_1.xlsx" TargetMode="External"/><Relationship Id="rId4" Type="http://schemas.openxmlformats.org/officeDocument/2006/relationships/hyperlink" Target="file:///E:\siapa_2016\siapa_2016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file:///E:\servicios_publicos_2016\aseo_publico_2016_2.xls" TargetMode="External"/><Relationship Id="rId2" Type="http://schemas.openxmlformats.org/officeDocument/2006/relationships/hyperlink" Target="file:///E:\servicios_publicos_2016\aseo_publico_2016_2.xls" TargetMode="External"/><Relationship Id="rId1" Type="http://schemas.openxmlformats.org/officeDocument/2006/relationships/hyperlink" Target="file:///E:\servicios_publicos_2016\aseo_publico_2016_2.xls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file:///E:\siapa_2016\siapa_2016_1.xlsx" TargetMode="External"/><Relationship Id="rId1" Type="http://schemas.openxmlformats.org/officeDocument/2006/relationships/hyperlink" Target="file:///E:\siapa_2016\siapa_2016_1.xls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file:///E:\siapa_2016\siapa_2016.xlsx" TargetMode="External"/><Relationship Id="rId3" Type="http://schemas.openxmlformats.org/officeDocument/2006/relationships/hyperlink" Target="file:///E:\siapa_2016\siapa_2016.xlsx" TargetMode="External"/><Relationship Id="rId7" Type="http://schemas.openxmlformats.org/officeDocument/2006/relationships/hyperlink" Target="file:///E:\siapa_2016\siapa_2016.xlsx" TargetMode="External"/><Relationship Id="rId2" Type="http://schemas.openxmlformats.org/officeDocument/2006/relationships/hyperlink" Target="file:///E:\siapa_2016\siapa_2016_1.xlsx" TargetMode="External"/><Relationship Id="rId1" Type="http://schemas.openxmlformats.org/officeDocument/2006/relationships/hyperlink" Target="file:///E:\siapa_2016\siapa_2016.xlsx" TargetMode="External"/><Relationship Id="rId6" Type="http://schemas.openxmlformats.org/officeDocument/2006/relationships/hyperlink" Target="file:///E:\siapa_2016\siapa_2016.xlsx" TargetMode="External"/><Relationship Id="rId5" Type="http://schemas.openxmlformats.org/officeDocument/2006/relationships/hyperlink" Target="file:///E:\siapa_2016\siapa_2016_1.xlsx" TargetMode="External"/><Relationship Id="rId4" Type="http://schemas.openxmlformats.org/officeDocument/2006/relationships/hyperlink" Target="file:///E:\siapa_2016\siapa_2016.xlsx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file:///E:\siapa_2016\siapa_2016.xlsx" TargetMode="External"/><Relationship Id="rId2" Type="http://schemas.openxmlformats.org/officeDocument/2006/relationships/hyperlink" Target="file:///E:\siapa_2016\SIAPA_2016_6.xls" TargetMode="External"/><Relationship Id="rId1" Type="http://schemas.openxmlformats.org/officeDocument/2006/relationships/hyperlink" Target="file:///E:\siapa_2016\siapa_2016.xlsx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file:///E:\siapa_2016\SIAPA_2016_6.xls" TargetMode="External"/><Relationship Id="rId4" Type="http://schemas.openxmlformats.org/officeDocument/2006/relationships/hyperlink" Target="file:///E:\siapa_2016\SIAPA_2016_6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4"/>
  <sheetViews>
    <sheetView topLeftCell="A46" workbookViewId="0">
      <selection activeCell="E26" sqref="E26"/>
    </sheetView>
  </sheetViews>
  <sheetFormatPr baseColWidth="10" defaultRowHeight="15"/>
  <cols>
    <col min="1" max="1" width="11.42578125" style="5"/>
    <col min="2" max="2" width="30.85546875" bestFit="1" customWidth="1"/>
    <col min="4" max="4" width="19.7109375" bestFit="1" customWidth="1"/>
    <col min="11" max="11" width="33.85546875" bestFit="1" customWidth="1"/>
  </cols>
  <sheetData>
    <row r="3" spans="2:14" ht="15.75" thickBot="1">
      <c r="B3" s="193" t="s">
        <v>213</v>
      </c>
      <c r="C3" s="193"/>
      <c r="D3" s="193"/>
      <c r="E3" s="193"/>
      <c r="G3" s="193" t="s">
        <v>214</v>
      </c>
      <c r="H3" s="193"/>
      <c r="I3" s="193"/>
      <c r="J3" s="193"/>
    </row>
    <row r="4" spans="2:14" ht="15.75" thickBot="1">
      <c r="B4" s="27" t="s">
        <v>215</v>
      </c>
      <c r="C4" s="27" t="s">
        <v>216</v>
      </c>
      <c r="D4" s="27" t="s">
        <v>217</v>
      </c>
      <c r="E4" s="27" t="s">
        <v>218</v>
      </c>
      <c r="G4" s="27" t="s">
        <v>219</v>
      </c>
      <c r="H4" s="27" t="s">
        <v>216</v>
      </c>
      <c r="I4" s="27" t="s">
        <v>220</v>
      </c>
      <c r="J4" s="27" t="s">
        <v>218</v>
      </c>
      <c r="K4" s="27" t="s">
        <v>221</v>
      </c>
    </row>
    <row r="5" spans="2:14" ht="15.75" thickBot="1">
      <c r="B5" s="106" t="s">
        <v>222</v>
      </c>
      <c r="C5" s="29">
        <f>E31+E32+E33+E34+E55+E56+E57+E58+E83</f>
        <v>13</v>
      </c>
      <c r="D5" s="29">
        <v>13</v>
      </c>
      <c r="E5" s="31">
        <f t="shared" ref="E5:E12" si="0">C5-D5</f>
        <v>0</v>
      </c>
      <c r="G5" s="32">
        <v>1</v>
      </c>
      <c r="H5" s="33">
        <f>E35</f>
        <v>18</v>
      </c>
      <c r="I5" s="29">
        <f>F35</f>
        <v>18</v>
      </c>
      <c r="J5" s="34">
        <f>H5-I5</f>
        <v>0</v>
      </c>
      <c r="K5" s="100" t="s">
        <v>223</v>
      </c>
    </row>
    <row r="6" spans="2:14">
      <c r="B6" s="107" t="s">
        <v>188</v>
      </c>
      <c r="C6" s="30">
        <f>E42</f>
        <v>3</v>
      </c>
      <c r="D6" s="30">
        <v>3</v>
      </c>
      <c r="E6" s="35">
        <f t="shared" si="0"/>
        <v>0</v>
      </c>
      <c r="G6" s="36">
        <v>2</v>
      </c>
      <c r="H6" s="37">
        <f>E43</f>
        <v>12</v>
      </c>
      <c r="I6" s="29">
        <f>F43</f>
        <v>12</v>
      </c>
      <c r="J6" s="38">
        <f t="shared" ref="J6:J10" si="1">H6-I6</f>
        <v>0</v>
      </c>
      <c r="K6" s="101" t="s">
        <v>224</v>
      </c>
    </row>
    <row r="7" spans="2:14">
      <c r="B7" s="107" t="s">
        <v>189</v>
      </c>
      <c r="C7" s="30">
        <f>E49</f>
        <v>7</v>
      </c>
      <c r="D7" s="30">
        <v>7</v>
      </c>
      <c r="E7" s="35">
        <f t="shared" si="0"/>
        <v>0</v>
      </c>
      <c r="G7" s="36">
        <v>3</v>
      </c>
      <c r="H7" s="37">
        <f>E50</f>
        <v>9</v>
      </c>
      <c r="I7" s="30">
        <f>F50</f>
        <v>9</v>
      </c>
      <c r="J7" s="38">
        <f t="shared" si="1"/>
        <v>0</v>
      </c>
      <c r="K7" s="101" t="s">
        <v>225</v>
      </c>
    </row>
    <row r="8" spans="2:14">
      <c r="B8" s="107" t="s">
        <v>226</v>
      </c>
      <c r="C8" s="30">
        <f>E40+E48</f>
        <v>8</v>
      </c>
      <c r="D8" s="30">
        <v>8</v>
      </c>
      <c r="E8" s="35">
        <f t="shared" si="0"/>
        <v>0</v>
      </c>
      <c r="G8" s="36">
        <v>4</v>
      </c>
      <c r="H8" s="37">
        <f>E60</f>
        <v>8</v>
      </c>
      <c r="I8" s="30">
        <f>F60</f>
        <v>8</v>
      </c>
      <c r="J8" s="38">
        <f t="shared" si="1"/>
        <v>0</v>
      </c>
      <c r="K8" s="101" t="s">
        <v>227</v>
      </c>
    </row>
    <row r="9" spans="2:14">
      <c r="B9" s="107" t="s">
        <v>228</v>
      </c>
      <c r="C9" s="30">
        <f>E30</f>
        <v>4</v>
      </c>
      <c r="D9" s="30">
        <v>4</v>
      </c>
      <c r="E9" s="35">
        <f t="shared" si="0"/>
        <v>0</v>
      </c>
      <c r="G9" s="36">
        <v>5</v>
      </c>
      <c r="H9" s="37">
        <f>E66</f>
        <v>5</v>
      </c>
      <c r="I9" s="30">
        <f>F66</f>
        <v>5</v>
      </c>
      <c r="J9" s="38">
        <f t="shared" si="1"/>
        <v>0</v>
      </c>
      <c r="K9" s="101" t="s">
        <v>229</v>
      </c>
    </row>
    <row r="10" spans="2:14" ht="15.75" thickBot="1">
      <c r="B10" s="107" t="s">
        <v>207</v>
      </c>
      <c r="C10" s="30">
        <f>E79+E80</f>
        <v>4</v>
      </c>
      <c r="D10" s="30">
        <v>4</v>
      </c>
      <c r="E10" s="35">
        <f t="shared" si="0"/>
        <v>0</v>
      </c>
      <c r="G10" s="39">
        <v>6</v>
      </c>
      <c r="H10" s="40">
        <f>E84</f>
        <v>23</v>
      </c>
      <c r="I10" s="41">
        <f>F84</f>
        <v>18</v>
      </c>
      <c r="J10" s="42">
        <f t="shared" si="1"/>
        <v>5</v>
      </c>
      <c r="K10" s="102" t="s">
        <v>230</v>
      </c>
    </row>
    <row r="11" spans="2:14" ht="15.75" thickBot="1">
      <c r="B11" s="107" t="s">
        <v>204</v>
      </c>
      <c r="C11" s="30">
        <f>E41+E65+E71+E72+E73</f>
        <v>12</v>
      </c>
      <c r="D11" s="30">
        <v>12</v>
      </c>
      <c r="E11" s="35">
        <f t="shared" si="0"/>
        <v>0</v>
      </c>
      <c r="G11" s="97" t="s">
        <v>231</v>
      </c>
      <c r="H11" s="98">
        <f>SUM(H5:H10)</f>
        <v>75</v>
      </c>
      <c r="I11" s="98">
        <f>SUM(I5:I10)</f>
        <v>70</v>
      </c>
      <c r="J11" s="99">
        <f>H11-I11</f>
        <v>5</v>
      </c>
      <c r="K11" s="95"/>
    </row>
    <row r="12" spans="2:14">
      <c r="B12" s="107" t="s">
        <v>199</v>
      </c>
      <c r="C12" s="30">
        <f>E26+E27+E28+E29+E59+E82</f>
        <v>13</v>
      </c>
      <c r="D12" s="30">
        <v>13</v>
      </c>
      <c r="E12" s="35">
        <f t="shared" si="0"/>
        <v>0</v>
      </c>
      <c r="L12" s="194" t="s">
        <v>291</v>
      </c>
      <c r="M12" s="194"/>
      <c r="N12" s="194"/>
    </row>
    <row r="13" spans="2:14">
      <c r="B13" s="107" t="s">
        <v>269</v>
      </c>
      <c r="C13" s="30">
        <f>E81</f>
        <v>1</v>
      </c>
      <c r="D13" s="30">
        <v>1</v>
      </c>
      <c r="E13" s="35">
        <f t="shared" ref="E13:E17" si="2">C13-D13</f>
        <v>0</v>
      </c>
    </row>
    <row r="14" spans="2:14">
      <c r="B14" s="107" t="s">
        <v>209</v>
      </c>
      <c r="C14" s="30">
        <f>E74+E75+E76+E77+E78</f>
        <v>10</v>
      </c>
      <c r="D14" s="30">
        <v>7</v>
      </c>
      <c r="E14" s="35">
        <f t="shared" si="2"/>
        <v>3</v>
      </c>
    </row>
    <row r="15" spans="2:14" ht="15.75" thickBot="1">
      <c r="B15" s="108" t="s">
        <v>210</v>
      </c>
      <c r="C15" s="30">
        <f>E89+E90+E91</f>
        <v>6</v>
      </c>
      <c r="D15" s="30">
        <v>6</v>
      </c>
      <c r="E15" s="35">
        <f t="shared" si="2"/>
        <v>0</v>
      </c>
      <c r="G15" s="193" t="s">
        <v>272</v>
      </c>
      <c r="H15" s="193"/>
      <c r="I15" s="193"/>
      <c r="J15" s="193"/>
    </row>
    <row r="16" spans="2:14" ht="15.75" thickBot="1">
      <c r="B16" s="108" t="s">
        <v>211</v>
      </c>
      <c r="C16" s="30">
        <f>E92</f>
        <v>6</v>
      </c>
      <c r="D16" s="30">
        <v>6</v>
      </c>
      <c r="E16" s="35">
        <f t="shared" si="2"/>
        <v>0</v>
      </c>
      <c r="G16" s="28" t="s">
        <v>219</v>
      </c>
      <c r="H16" s="28" t="s">
        <v>216</v>
      </c>
      <c r="I16" s="28" t="s">
        <v>220</v>
      </c>
      <c r="J16" s="28" t="s">
        <v>218</v>
      </c>
    </row>
    <row r="17" spans="2:10" ht="15.75" thickBot="1">
      <c r="B17" s="109" t="s">
        <v>212</v>
      </c>
      <c r="C17" s="41">
        <f>E93</f>
        <v>3</v>
      </c>
      <c r="D17" s="41">
        <v>3</v>
      </c>
      <c r="E17" s="83">
        <f t="shared" si="2"/>
        <v>0</v>
      </c>
      <c r="G17" s="32" t="s">
        <v>210</v>
      </c>
      <c r="H17" s="33">
        <f>SUM(E89:E91)</f>
        <v>6</v>
      </c>
      <c r="I17" s="29">
        <v>6</v>
      </c>
      <c r="J17" s="38">
        <f t="shared" ref="J17:J19" si="3">H17-I17</f>
        <v>0</v>
      </c>
    </row>
    <row r="18" spans="2:10" ht="15.75" thickBot="1">
      <c r="B18" s="47" t="s">
        <v>231</v>
      </c>
      <c r="C18" s="48">
        <f>SUM(C5:C17)</f>
        <v>90</v>
      </c>
      <c r="D18" s="48">
        <f>SUM(D5:D17)</f>
        <v>87</v>
      </c>
      <c r="E18" s="96">
        <f>C18-D18</f>
        <v>3</v>
      </c>
      <c r="G18" s="36" t="s">
        <v>211</v>
      </c>
      <c r="H18" s="37">
        <f>E92</f>
        <v>6</v>
      </c>
      <c r="I18" s="29">
        <v>6</v>
      </c>
      <c r="J18" s="38">
        <f t="shared" si="3"/>
        <v>0</v>
      </c>
    </row>
    <row r="19" spans="2:10" ht="15.75" thickBot="1">
      <c r="D19" s="50">
        <f>(D18/C18)</f>
        <v>0.96666666666666667</v>
      </c>
      <c r="E19" s="50">
        <f>(E18/C18)</f>
        <v>3.3333333333333333E-2</v>
      </c>
      <c r="G19" s="36" t="s">
        <v>212</v>
      </c>
      <c r="H19" s="37">
        <f>E93</f>
        <v>3</v>
      </c>
      <c r="I19" s="30">
        <v>3</v>
      </c>
      <c r="J19" s="38">
        <f t="shared" si="3"/>
        <v>0</v>
      </c>
    </row>
    <row r="20" spans="2:10" ht="15.75" thickBot="1">
      <c r="G20" s="43" t="s">
        <v>231</v>
      </c>
      <c r="H20" s="44">
        <f>SUM(H14:H19)</f>
        <v>15</v>
      </c>
      <c r="I20" s="44">
        <f>SUM(I14:I19)</f>
        <v>15</v>
      </c>
      <c r="J20" s="45">
        <f>H20-I20</f>
        <v>0</v>
      </c>
    </row>
    <row r="21" spans="2:10">
      <c r="B21" s="51" t="s">
        <v>232</v>
      </c>
      <c r="C21" s="52">
        <f>E35+E43+E50+E60+E66+E84+E94</f>
        <v>90</v>
      </c>
    </row>
    <row r="22" spans="2:10">
      <c r="C22" s="52"/>
    </row>
    <row r="23" spans="2:10">
      <c r="B23" s="194" t="s">
        <v>223</v>
      </c>
      <c r="C23" s="194"/>
      <c r="D23" s="194"/>
      <c r="E23" s="194"/>
      <c r="F23" s="194"/>
      <c r="G23" s="194"/>
    </row>
    <row r="24" spans="2:10" ht="32.25" thickBot="1">
      <c r="B24" s="195" t="s">
        <v>233</v>
      </c>
      <c r="C24" s="195"/>
      <c r="D24" s="195"/>
      <c r="E24" s="195"/>
      <c r="F24" s="195"/>
      <c r="G24" s="195"/>
    </row>
    <row r="25" spans="2:10" ht="15.75" thickBot="1">
      <c r="B25" s="53" t="s">
        <v>234</v>
      </c>
      <c r="C25" s="54" t="s">
        <v>235</v>
      </c>
      <c r="D25" s="54" t="s">
        <v>236</v>
      </c>
      <c r="E25" s="55" t="s">
        <v>216</v>
      </c>
      <c r="F25" s="55" t="s">
        <v>217</v>
      </c>
      <c r="G25" s="56" t="s">
        <v>218</v>
      </c>
      <c r="I25" s="5" t="s">
        <v>200</v>
      </c>
    </row>
    <row r="26" spans="2:10">
      <c r="B26" s="196" t="s">
        <v>199</v>
      </c>
      <c r="C26" s="199">
        <f>G26+G27+G28+G29</f>
        <v>0</v>
      </c>
      <c r="D26" s="57" t="s">
        <v>237</v>
      </c>
      <c r="E26" s="111">
        <v>3</v>
      </c>
      <c r="F26" s="58">
        <v>3</v>
      </c>
      <c r="G26" s="31">
        <f t="shared" ref="G26:G30" si="4">E26-F26</f>
        <v>0</v>
      </c>
      <c r="I26" s="5" t="s">
        <v>201</v>
      </c>
    </row>
    <row r="27" spans="2:10">
      <c r="B27" s="197"/>
      <c r="C27" s="200"/>
      <c r="D27" s="59" t="s">
        <v>238</v>
      </c>
      <c r="E27" s="112">
        <v>3</v>
      </c>
      <c r="F27" s="60">
        <v>3</v>
      </c>
      <c r="G27" s="35">
        <f t="shared" si="4"/>
        <v>0</v>
      </c>
      <c r="I27" s="5" t="s">
        <v>202</v>
      </c>
    </row>
    <row r="28" spans="2:10">
      <c r="B28" s="197"/>
      <c r="C28" s="200"/>
      <c r="D28" s="59" t="s">
        <v>239</v>
      </c>
      <c r="E28" s="112">
        <v>2</v>
      </c>
      <c r="F28" s="60">
        <v>2</v>
      </c>
      <c r="G28" s="35">
        <f t="shared" si="4"/>
        <v>0</v>
      </c>
      <c r="I28" s="5" t="s">
        <v>203</v>
      </c>
    </row>
    <row r="29" spans="2:10" ht="15.75" thickBot="1">
      <c r="B29" s="198"/>
      <c r="C29" s="201"/>
      <c r="D29" s="61" t="s">
        <v>240</v>
      </c>
      <c r="E29" s="113">
        <v>1</v>
      </c>
      <c r="F29" s="62">
        <v>1</v>
      </c>
      <c r="G29" s="46">
        <f>E29-F29</f>
        <v>0</v>
      </c>
      <c r="I29" s="5" t="s">
        <v>204</v>
      </c>
    </row>
    <row r="30" spans="2:10" ht="15.75" thickBot="1">
      <c r="B30" s="63" t="s">
        <v>228</v>
      </c>
      <c r="C30" s="64">
        <f>G30</f>
        <v>0</v>
      </c>
      <c r="D30" s="65" t="s">
        <v>241</v>
      </c>
      <c r="E30" s="64">
        <v>4</v>
      </c>
      <c r="F30" s="64">
        <v>4</v>
      </c>
      <c r="G30" s="66">
        <f t="shared" si="4"/>
        <v>0</v>
      </c>
      <c r="I30" s="5" t="s">
        <v>205</v>
      </c>
    </row>
    <row r="31" spans="2:10">
      <c r="B31" s="205" t="s">
        <v>222</v>
      </c>
      <c r="C31" s="202">
        <f>G31+G33+G34+G32</f>
        <v>0</v>
      </c>
      <c r="D31" s="57" t="s">
        <v>242</v>
      </c>
      <c r="E31" s="111">
        <v>1</v>
      </c>
      <c r="F31" s="58">
        <v>1</v>
      </c>
      <c r="G31" s="31">
        <f>E31-F31</f>
        <v>0</v>
      </c>
      <c r="I31" s="5" t="s">
        <v>206</v>
      </c>
    </row>
    <row r="32" spans="2:10">
      <c r="B32" s="206"/>
      <c r="C32" s="209"/>
      <c r="D32" s="91" t="s">
        <v>263</v>
      </c>
      <c r="E32" s="114">
        <v>1</v>
      </c>
      <c r="F32" s="92">
        <v>1</v>
      </c>
      <c r="G32" s="35">
        <f>E32-F32</f>
        <v>0</v>
      </c>
      <c r="I32" s="5" t="s">
        <v>207</v>
      </c>
    </row>
    <row r="33" spans="2:9">
      <c r="B33" s="207"/>
      <c r="C33" s="203"/>
      <c r="D33" s="59" t="s">
        <v>243</v>
      </c>
      <c r="E33" s="112">
        <v>1</v>
      </c>
      <c r="F33" s="60">
        <v>1</v>
      </c>
      <c r="G33" s="35">
        <f>E33-F33</f>
        <v>0</v>
      </c>
      <c r="I33" s="5" t="s">
        <v>208</v>
      </c>
    </row>
    <row r="34" spans="2:9" ht="15.75" thickBot="1">
      <c r="B34" s="208"/>
      <c r="C34" s="204"/>
      <c r="D34" s="61" t="s">
        <v>244</v>
      </c>
      <c r="E34" s="113">
        <v>2</v>
      </c>
      <c r="F34" s="62">
        <v>2</v>
      </c>
      <c r="G34" s="46">
        <f>E34-F34</f>
        <v>0</v>
      </c>
      <c r="I34" s="5" t="s">
        <v>209</v>
      </c>
    </row>
    <row r="35" spans="2:9" ht="15.75" thickBot="1">
      <c r="B35" s="67" t="s">
        <v>231</v>
      </c>
      <c r="C35" s="68">
        <f>SUM(C26:C34)</f>
        <v>0</v>
      </c>
      <c r="D35" s="69" t="s">
        <v>231</v>
      </c>
      <c r="E35" s="68">
        <f>SUM(E26:E34)</f>
        <v>18</v>
      </c>
      <c r="F35" s="68">
        <f>SUM(F26:F34)</f>
        <v>18</v>
      </c>
      <c r="G35" s="70">
        <f>E35-F35</f>
        <v>0</v>
      </c>
      <c r="I35" s="5" t="s">
        <v>210</v>
      </c>
    </row>
    <row r="36" spans="2:9">
      <c r="D36" s="71"/>
      <c r="E36" s="3"/>
      <c r="F36" s="3"/>
      <c r="G36" s="3"/>
      <c r="I36" s="5" t="s">
        <v>211</v>
      </c>
    </row>
    <row r="37" spans="2:9">
      <c r="B37" s="194" t="s">
        <v>224</v>
      </c>
      <c r="C37" s="194"/>
      <c r="D37" s="194"/>
      <c r="E37" s="194"/>
      <c r="F37" s="194"/>
      <c r="G37" s="194"/>
      <c r="I37" s="5" t="s">
        <v>212</v>
      </c>
    </row>
    <row r="38" spans="2:9" ht="32.25" thickBot="1">
      <c r="B38" s="195" t="s">
        <v>245</v>
      </c>
      <c r="C38" s="195"/>
      <c r="D38" s="195"/>
      <c r="E38" s="195"/>
      <c r="F38" s="195"/>
      <c r="G38" s="195"/>
    </row>
    <row r="39" spans="2:9" ht="15.75" thickBot="1">
      <c r="B39" s="53" t="s">
        <v>234</v>
      </c>
      <c r="C39" s="54" t="s">
        <v>235</v>
      </c>
      <c r="D39" s="54" t="s">
        <v>236</v>
      </c>
      <c r="E39" s="55" t="s">
        <v>216</v>
      </c>
      <c r="F39" s="55" t="s">
        <v>217</v>
      </c>
      <c r="G39" s="56" t="s">
        <v>218</v>
      </c>
    </row>
    <row r="40" spans="2:9" ht="15.75" thickBot="1">
      <c r="B40" s="72" t="s">
        <v>226</v>
      </c>
      <c r="C40" s="73">
        <f>G40</f>
        <v>0</v>
      </c>
      <c r="D40" s="74" t="s">
        <v>186</v>
      </c>
      <c r="E40" s="73">
        <v>6</v>
      </c>
      <c r="F40" s="68">
        <v>6</v>
      </c>
      <c r="G40" s="70">
        <f>E40-F40</f>
        <v>0</v>
      </c>
    </row>
    <row r="41" spans="2:9" ht="15.75" thickBot="1">
      <c r="B41" s="72" t="s">
        <v>204</v>
      </c>
      <c r="C41" s="73">
        <f t="shared" ref="C41:C42" si="5">G41</f>
        <v>0</v>
      </c>
      <c r="D41" s="74" t="s">
        <v>246</v>
      </c>
      <c r="E41" s="73">
        <v>3</v>
      </c>
      <c r="F41" s="68">
        <v>3</v>
      </c>
      <c r="G41" s="70">
        <f t="shared" ref="G41:G42" si="6">E41-F41</f>
        <v>0</v>
      </c>
    </row>
    <row r="42" spans="2:9" ht="15.75" thickBot="1">
      <c r="B42" s="89" t="s">
        <v>188</v>
      </c>
      <c r="C42" s="86">
        <f t="shared" si="5"/>
        <v>0</v>
      </c>
      <c r="D42" s="90" t="s">
        <v>247</v>
      </c>
      <c r="E42" s="86">
        <v>3</v>
      </c>
      <c r="F42" s="92">
        <v>3</v>
      </c>
      <c r="G42" s="49">
        <f t="shared" si="6"/>
        <v>0</v>
      </c>
    </row>
    <row r="43" spans="2:9" ht="15.75" thickBot="1">
      <c r="B43" s="85" t="s">
        <v>231</v>
      </c>
      <c r="C43" s="86">
        <f>SUM(C40:C42)</f>
        <v>0</v>
      </c>
      <c r="D43" s="87" t="s">
        <v>231</v>
      </c>
      <c r="E43" s="86">
        <f>SUM(E40:E42)</f>
        <v>12</v>
      </c>
      <c r="F43" s="68">
        <f t="shared" ref="F43:G43" si="7">SUM(F40:F42)</f>
        <v>12</v>
      </c>
      <c r="G43" s="49">
        <f t="shared" si="7"/>
        <v>0</v>
      </c>
    </row>
    <row r="45" spans="2:9">
      <c r="B45" s="194" t="s">
        <v>225</v>
      </c>
      <c r="C45" s="194"/>
      <c r="D45" s="194"/>
      <c r="E45" s="194"/>
      <c r="F45" s="194"/>
      <c r="G45" s="194"/>
    </row>
    <row r="46" spans="2:9" ht="32.25" thickBot="1">
      <c r="B46" s="195" t="s">
        <v>248</v>
      </c>
      <c r="C46" s="195"/>
      <c r="D46" s="195"/>
      <c r="E46" s="195"/>
      <c r="F46" s="195"/>
      <c r="G46" s="195"/>
    </row>
    <row r="47" spans="2:9" ht="15.75" thickBot="1">
      <c r="B47" s="53" t="s">
        <v>234</v>
      </c>
      <c r="C47" s="54" t="s">
        <v>235</v>
      </c>
      <c r="D47" s="54" t="s">
        <v>236</v>
      </c>
      <c r="E47" s="55" t="s">
        <v>216</v>
      </c>
      <c r="F47" s="55" t="s">
        <v>217</v>
      </c>
      <c r="G47" s="56" t="s">
        <v>218</v>
      </c>
    </row>
    <row r="48" spans="2:9" ht="15.75" thickBot="1">
      <c r="B48" s="72" t="s">
        <v>226</v>
      </c>
      <c r="C48" s="73">
        <f>G48</f>
        <v>0</v>
      </c>
      <c r="D48" s="74" t="s">
        <v>186</v>
      </c>
      <c r="E48" s="73">
        <v>2</v>
      </c>
      <c r="F48" s="68">
        <v>2</v>
      </c>
      <c r="G48" s="70">
        <f>E48-F48</f>
        <v>0</v>
      </c>
    </row>
    <row r="49" spans="2:11" ht="15.75" thickBot="1">
      <c r="B49" s="72" t="s">
        <v>189</v>
      </c>
      <c r="C49" s="73">
        <f>G49</f>
        <v>0</v>
      </c>
      <c r="D49" s="74" t="s">
        <v>189</v>
      </c>
      <c r="E49" s="73">
        <v>7</v>
      </c>
      <c r="F49" s="68">
        <v>7</v>
      </c>
      <c r="G49" s="70">
        <f t="shared" ref="G49:G50" si="8">E49-F49</f>
        <v>0</v>
      </c>
    </row>
    <row r="50" spans="2:11" ht="15.75" thickBot="1">
      <c r="B50" s="85" t="s">
        <v>231</v>
      </c>
      <c r="C50" s="86">
        <f>SUM(C48:C49)</f>
        <v>0</v>
      </c>
      <c r="D50" s="87" t="s">
        <v>231</v>
      </c>
      <c r="E50" s="86">
        <f>SUM(E48:E49)</f>
        <v>9</v>
      </c>
      <c r="F50" s="68">
        <f t="shared" ref="F50" si="9">SUM(F48:F49)</f>
        <v>9</v>
      </c>
      <c r="G50" s="49">
        <f t="shared" si="8"/>
        <v>0</v>
      </c>
    </row>
    <row r="52" spans="2:11">
      <c r="B52" s="194" t="s">
        <v>227</v>
      </c>
      <c r="C52" s="194"/>
      <c r="D52" s="194"/>
      <c r="E52" s="194"/>
      <c r="F52" s="194"/>
      <c r="G52" s="194"/>
    </row>
    <row r="53" spans="2:11" ht="32.25" thickBot="1">
      <c r="B53" s="195" t="s">
        <v>249</v>
      </c>
      <c r="C53" s="195"/>
      <c r="D53" s="195"/>
      <c r="E53" s="195"/>
      <c r="F53" s="195"/>
      <c r="G53" s="195"/>
    </row>
    <row r="54" spans="2:11" ht="15.75" thickBot="1">
      <c r="B54" s="75" t="s">
        <v>234</v>
      </c>
      <c r="C54" s="76" t="s">
        <v>235</v>
      </c>
      <c r="D54" s="76" t="s">
        <v>236</v>
      </c>
      <c r="E54" s="77" t="s">
        <v>216</v>
      </c>
      <c r="F54" s="77" t="s">
        <v>217</v>
      </c>
      <c r="G54" s="78" t="s">
        <v>218</v>
      </c>
    </row>
    <row r="55" spans="2:11">
      <c r="B55" s="205" t="s">
        <v>222</v>
      </c>
      <c r="C55" s="202">
        <f>G55+G56+G57+G58</f>
        <v>0</v>
      </c>
      <c r="D55" s="57" t="s">
        <v>250</v>
      </c>
      <c r="E55" s="29">
        <v>1</v>
      </c>
      <c r="F55" s="58">
        <v>1</v>
      </c>
      <c r="G55" s="31">
        <f>E55-F55</f>
        <v>0</v>
      </c>
    </row>
    <row r="56" spans="2:11">
      <c r="B56" s="207"/>
      <c r="C56" s="203"/>
      <c r="D56" s="59" t="s">
        <v>251</v>
      </c>
      <c r="E56" s="30">
        <v>2</v>
      </c>
      <c r="F56" s="60">
        <v>2</v>
      </c>
      <c r="G56" s="35">
        <f t="shared" ref="G56:G60" si="10">E56-F56</f>
        <v>0</v>
      </c>
    </row>
    <row r="57" spans="2:11">
      <c r="B57" s="207"/>
      <c r="C57" s="203"/>
      <c r="D57" s="79" t="s">
        <v>252</v>
      </c>
      <c r="E57" s="30">
        <v>1</v>
      </c>
      <c r="F57" s="60">
        <v>1</v>
      </c>
      <c r="G57" s="35">
        <f t="shared" si="10"/>
        <v>0</v>
      </c>
    </row>
    <row r="58" spans="2:11" ht="15.75" thickBot="1">
      <c r="B58" s="208"/>
      <c r="C58" s="204"/>
      <c r="D58" s="61" t="s">
        <v>253</v>
      </c>
      <c r="E58" s="41">
        <v>1</v>
      </c>
      <c r="F58" s="62">
        <v>1</v>
      </c>
      <c r="G58" s="46">
        <f t="shared" si="10"/>
        <v>0</v>
      </c>
    </row>
    <row r="59" spans="2:11" ht="15.75" thickBot="1">
      <c r="B59" s="93" t="s">
        <v>199</v>
      </c>
      <c r="C59" s="94">
        <f>G59</f>
        <v>0</v>
      </c>
      <c r="D59" s="90" t="s">
        <v>254</v>
      </c>
      <c r="E59" s="86">
        <v>3</v>
      </c>
      <c r="F59" s="88">
        <v>3</v>
      </c>
      <c r="G59" s="49">
        <f t="shared" si="10"/>
        <v>0</v>
      </c>
    </row>
    <row r="60" spans="2:11" ht="15.75" thickBot="1">
      <c r="B60" s="85" t="s">
        <v>231</v>
      </c>
      <c r="C60" s="86">
        <f>SUM(C55:C59)</f>
        <v>0</v>
      </c>
      <c r="D60" s="87" t="s">
        <v>231</v>
      </c>
      <c r="E60" s="86">
        <f>SUM(E55:E59)</f>
        <v>8</v>
      </c>
      <c r="F60" s="68">
        <f t="shared" ref="F60" si="11">SUM(F55:F59)</f>
        <v>8</v>
      </c>
      <c r="G60" s="49">
        <f t="shared" si="10"/>
        <v>0</v>
      </c>
    </row>
    <row r="61" spans="2:11">
      <c r="H61" s="5"/>
      <c r="I61" s="5"/>
      <c r="J61" s="5"/>
      <c r="K61" s="5"/>
    </row>
    <row r="62" spans="2:11">
      <c r="B62" s="194" t="s">
        <v>229</v>
      </c>
      <c r="C62" s="194"/>
      <c r="D62" s="194"/>
      <c r="E62" s="194"/>
      <c r="F62" s="194"/>
      <c r="G62" s="194"/>
      <c r="H62" s="5"/>
      <c r="I62" s="5"/>
      <c r="J62" s="5"/>
      <c r="K62" s="5"/>
    </row>
    <row r="63" spans="2:11" ht="32.25" thickBot="1">
      <c r="B63" s="195" t="s">
        <v>255</v>
      </c>
      <c r="C63" s="195"/>
      <c r="D63" s="195"/>
      <c r="E63" s="195"/>
      <c r="F63" s="195"/>
      <c r="G63" s="195"/>
    </row>
    <row r="64" spans="2:11" ht="15.75" thickBot="1">
      <c r="B64" s="53" t="s">
        <v>234</v>
      </c>
      <c r="C64" s="54" t="s">
        <v>235</v>
      </c>
      <c r="D64" s="54" t="s">
        <v>236</v>
      </c>
      <c r="E64" s="55" t="s">
        <v>216</v>
      </c>
      <c r="F64" s="55" t="s">
        <v>217</v>
      </c>
      <c r="G64" s="56" t="s">
        <v>218</v>
      </c>
    </row>
    <row r="65" spans="2:11" ht="15.75" thickBot="1">
      <c r="B65" s="72" t="s">
        <v>204</v>
      </c>
      <c r="C65" s="73">
        <f>G65</f>
        <v>0</v>
      </c>
      <c r="D65" s="74" t="s">
        <v>194</v>
      </c>
      <c r="E65" s="73">
        <v>5</v>
      </c>
      <c r="F65" s="88">
        <v>5</v>
      </c>
      <c r="G65" s="70">
        <f>E65-F65</f>
        <v>0</v>
      </c>
    </row>
    <row r="66" spans="2:11" ht="15.75" thickBot="1">
      <c r="B66" s="85" t="s">
        <v>231</v>
      </c>
      <c r="C66" s="86">
        <f>SUM(C65)</f>
        <v>0</v>
      </c>
      <c r="D66" s="87" t="s">
        <v>231</v>
      </c>
      <c r="E66" s="86">
        <f>SUM(E65)</f>
        <v>5</v>
      </c>
      <c r="F66" s="68">
        <f t="shared" ref="F66" si="12">SUM(F65)</f>
        <v>5</v>
      </c>
      <c r="G66" s="49">
        <f>E66-F66</f>
        <v>0</v>
      </c>
    </row>
    <row r="67" spans="2:11">
      <c r="H67" s="5"/>
      <c r="I67" s="5"/>
      <c r="J67" s="5"/>
      <c r="K67" s="5"/>
    </row>
    <row r="68" spans="2:11">
      <c r="B68" s="194" t="s">
        <v>230</v>
      </c>
      <c r="C68" s="194"/>
      <c r="D68" s="194"/>
      <c r="E68" s="194"/>
      <c r="F68" s="194"/>
      <c r="G68" s="194"/>
      <c r="H68" s="5"/>
      <c r="I68" s="5"/>
      <c r="J68" s="5"/>
      <c r="K68" s="5"/>
    </row>
    <row r="69" spans="2:11" ht="32.25" thickBot="1">
      <c r="B69" s="195" t="s">
        <v>256</v>
      </c>
      <c r="C69" s="195"/>
      <c r="D69" s="195"/>
      <c r="E69" s="195"/>
      <c r="F69" s="195"/>
      <c r="G69" s="195"/>
    </row>
    <row r="70" spans="2:11" ht="15.75" thickBot="1">
      <c r="B70" s="75" t="s">
        <v>234</v>
      </c>
      <c r="C70" s="76" t="s">
        <v>235</v>
      </c>
      <c r="D70" s="76" t="s">
        <v>236</v>
      </c>
      <c r="E70" s="77" t="s">
        <v>216</v>
      </c>
      <c r="F70" s="77" t="s">
        <v>217</v>
      </c>
      <c r="G70" s="78" t="s">
        <v>218</v>
      </c>
    </row>
    <row r="71" spans="2:11">
      <c r="B71" s="216" t="s">
        <v>204</v>
      </c>
      <c r="C71" s="202">
        <f>G71+G72+G73</f>
        <v>0</v>
      </c>
      <c r="D71" s="57" t="s">
        <v>257</v>
      </c>
      <c r="E71" s="29">
        <v>2</v>
      </c>
      <c r="F71" s="58">
        <v>2</v>
      </c>
      <c r="G71" s="31">
        <f>E71-F71</f>
        <v>0</v>
      </c>
    </row>
    <row r="72" spans="2:11">
      <c r="B72" s="217"/>
      <c r="C72" s="203"/>
      <c r="D72" s="59" t="s">
        <v>264</v>
      </c>
      <c r="E72" s="30">
        <v>1</v>
      </c>
      <c r="F72" s="60">
        <v>1</v>
      </c>
      <c r="G72" s="35">
        <f t="shared" ref="G72:G83" si="13">E72-F72</f>
        <v>0</v>
      </c>
    </row>
    <row r="73" spans="2:11" ht="15.75" thickBot="1">
      <c r="B73" s="218"/>
      <c r="C73" s="215"/>
      <c r="D73" s="80" t="s">
        <v>265</v>
      </c>
      <c r="E73" s="81">
        <v>1</v>
      </c>
      <c r="F73" s="82">
        <v>1</v>
      </c>
      <c r="G73" s="83">
        <f t="shared" si="13"/>
        <v>0</v>
      </c>
    </row>
    <row r="74" spans="2:11">
      <c r="B74" s="205" t="s">
        <v>209</v>
      </c>
      <c r="C74" s="202">
        <f>G74+G75+G76+G77+G78</f>
        <v>3</v>
      </c>
      <c r="D74" s="57" t="s">
        <v>258</v>
      </c>
      <c r="E74" s="29">
        <v>2</v>
      </c>
      <c r="F74" s="58">
        <v>2</v>
      </c>
      <c r="G74" s="31">
        <f t="shared" si="13"/>
        <v>0</v>
      </c>
    </row>
    <row r="75" spans="2:11">
      <c r="B75" s="207"/>
      <c r="C75" s="203"/>
      <c r="D75" s="59" t="s">
        <v>266</v>
      </c>
      <c r="E75" s="30">
        <v>2</v>
      </c>
      <c r="F75" s="60"/>
      <c r="G75" s="35">
        <f t="shared" si="13"/>
        <v>2</v>
      </c>
    </row>
    <row r="76" spans="2:11">
      <c r="B76" s="207"/>
      <c r="C76" s="203"/>
      <c r="D76" s="59" t="s">
        <v>267</v>
      </c>
      <c r="E76" s="30">
        <v>1</v>
      </c>
      <c r="F76" s="60"/>
      <c r="G76" s="35">
        <f t="shared" si="13"/>
        <v>1</v>
      </c>
    </row>
    <row r="77" spans="2:11">
      <c r="B77" s="207"/>
      <c r="C77" s="203"/>
      <c r="D77" s="59" t="s">
        <v>261</v>
      </c>
      <c r="E77" s="30">
        <v>2</v>
      </c>
      <c r="F77" s="60">
        <v>2</v>
      </c>
      <c r="G77" s="35">
        <f t="shared" si="13"/>
        <v>0</v>
      </c>
    </row>
    <row r="78" spans="2:11" ht="15.75" thickBot="1">
      <c r="B78" s="214"/>
      <c r="C78" s="215"/>
      <c r="D78" s="80" t="s">
        <v>259</v>
      </c>
      <c r="E78" s="81">
        <v>3</v>
      </c>
      <c r="F78" s="82">
        <v>3</v>
      </c>
      <c r="G78" s="83">
        <f t="shared" si="13"/>
        <v>0</v>
      </c>
    </row>
    <row r="79" spans="2:11">
      <c r="B79" s="205" t="s">
        <v>207</v>
      </c>
      <c r="C79" s="202">
        <f>G79+G80</f>
        <v>2</v>
      </c>
      <c r="D79" s="57" t="s">
        <v>268</v>
      </c>
      <c r="E79" s="29">
        <v>1</v>
      </c>
      <c r="F79" s="58"/>
      <c r="G79" s="31">
        <f t="shared" si="13"/>
        <v>1</v>
      </c>
    </row>
    <row r="80" spans="2:11" ht="15.75" thickBot="1">
      <c r="B80" s="208"/>
      <c r="C80" s="204"/>
      <c r="D80" s="61" t="s">
        <v>260</v>
      </c>
      <c r="E80" s="41">
        <v>3</v>
      </c>
      <c r="F80" s="62">
        <v>2</v>
      </c>
      <c r="G80" s="46">
        <f t="shared" si="13"/>
        <v>1</v>
      </c>
    </row>
    <row r="81" spans="2:7" ht="15.75" thickBot="1">
      <c r="B81" s="93" t="s">
        <v>269</v>
      </c>
      <c r="C81" s="88">
        <f>G81</f>
        <v>0</v>
      </c>
      <c r="D81" s="90" t="s">
        <v>270</v>
      </c>
      <c r="E81" s="86">
        <v>1</v>
      </c>
      <c r="F81" s="88">
        <v>1</v>
      </c>
      <c r="G81" s="49">
        <f t="shared" si="13"/>
        <v>0</v>
      </c>
    </row>
    <row r="82" spans="2:7" ht="15.75" thickBot="1">
      <c r="B82" s="84" t="s">
        <v>199</v>
      </c>
      <c r="C82" s="68">
        <f>G82</f>
        <v>0</v>
      </c>
      <c r="D82" s="74" t="s">
        <v>271</v>
      </c>
      <c r="E82" s="73">
        <v>1</v>
      </c>
      <c r="F82" s="88">
        <v>1</v>
      </c>
      <c r="G82" s="70">
        <f t="shared" si="13"/>
        <v>0</v>
      </c>
    </row>
    <row r="83" spans="2:7" ht="15.75" thickBot="1">
      <c r="B83" s="72" t="s">
        <v>222</v>
      </c>
      <c r="C83" s="73">
        <f>G83</f>
        <v>0</v>
      </c>
      <c r="D83" s="74" t="s">
        <v>262</v>
      </c>
      <c r="E83" s="73">
        <v>3</v>
      </c>
      <c r="F83" s="88">
        <v>3</v>
      </c>
      <c r="G83" s="70">
        <f t="shared" si="13"/>
        <v>0</v>
      </c>
    </row>
    <row r="84" spans="2:7" ht="15.75" thickBot="1">
      <c r="B84" s="67" t="s">
        <v>231</v>
      </c>
      <c r="C84" s="73">
        <f>SUM(C71:C83)</f>
        <v>5</v>
      </c>
      <c r="D84" s="69" t="s">
        <v>231</v>
      </c>
      <c r="E84" s="73">
        <f>SUM(E71:E83)</f>
        <v>23</v>
      </c>
      <c r="F84" s="68">
        <f>SUM(F71:F83)</f>
        <v>18</v>
      </c>
      <c r="G84" s="70">
        <f t="shared" ref="G84" si="14">E84-F84</f>
        <v>5</v>
      </c>
    </row>
    <row r="87" spans="2:7" ht="34.5" thickBot="1">
      <c r="B87" s="210" t="s">
        <v>272</v>
      </c>
      <c r="C87" s="210"/>
      <c r="D87" s="210"/>
      <c r="E87" s="210"/>
      <c r="F87" s="210"/>
      <c r="G87" s="210"/>
    </row>
    <row r="88" spans="2:7" ht="15.75" thickBot="1">
      <c r="B88" s="75" t="s">
        <v>234</v>
      </c>
      <c r="C88" s="76" t="s">
        <v>235</v>
      </c>
      <c r="D88" s="76" t="s">
        <v>236</v>
      </c>
      <c r="E88" s="77" t="s">
        <v>216</v>
      </c>
      <c r="F88" s="77" t="s">
        <v>217</v>
      </c>
      <c r="G88" s="78" t="s">
        <v>218</v>
      </c>
    </row>
    <row r="89" spans="2:7">
      <c r="B89" s="211" t="s">
        <v>210</v>
      </c>
      <c r="C89" s="202">
        <f>G89</f>
        <v>0</v>
      </c>
      <c r="D89" s="57" t="s">
        <v>248</v>
      </c>
      <c r="E89" s="29">
        <v>1</v>
      </c>
      <c r="F89" s="58">
        <v>1</v>
      </c>
      <c r="G89" s="31">
        <f>E89-F89</f>
        <v>0</v>
      </c>
    </row>
    <row r="90" spans="2:7">
      <c r="B90" s="212"/>
      <c r="C90" s="203"/>
      <c r="D90" s="59" t="s">
        <v>255</v>
      </c>
      <c r="E90" s="30">
        <v>3</v>
      </c>
      <c r="F90" s="60">
        <v>3</v>
      </c>
      <c r="G90" s="35">
        <f t="shared" ref="G90:G91" si="15">E90-F90</f>
        <v>0</v>
      </c>
    </row>
    <row r="91" spans="2:7" ht="15.75" thickBot="1">
      <c r="B91" s="213"/>
      <c r="C91" s="204"/>
      <c r="D91" s="61" t="s">
        <v>256</v>
      </c>
      <c r="E91" s="41">
        <v>2</v>
      </c>
      <c r="F91" s="62">
        <v>2</v>
      </c>
      <c r="G91" s="46">
        <f t="shared" si="15"/>
        <v>0</v>
      </c>
    </row>
    <row r="92" spans="2:7" ht="15.75" thickBot="1">
      <c r="B92" s="105" t="s">
        <v>211</v>
      </c>
      <c r="C92" s="86">
        <f t="shared" ref="C92:C93" si="16">G92</f>
        <v>0</v>
      </c>
      <c r="D92" s="90" t="s">
        <v>233</v>
      </c>
      <c r="E92" s="86">
        <v>6</v>
      </c>
      <c r="F92" s="88">
        <v>6</v>
      </c>
      <c r="G92" s="49">
        <f t="shared" ref="G92:G93" si="17">E92-F92</f>
        <v>0</v>
      </c>
    </row>
    <row r="93" spans="2:7" ht="15.75" thickBot="1">
      <c r="B93" s="104" t="s">
        <v>212</v>
      </c>
      <c r="C93" s="73">
        <f t="shared" si="16"/>
        <v>0</v>
      </c>
      <c r="D93" s="74" t="s">
        <v>233</v>
      </c>
      <c r="E93" s="73">
        <v>3</v>
      </c>
      <c r="F93" s="88">
        <v>3</v>
      </c>
      <c r="G93" s="70">
        <f t="shared" si="17"/>
        <v>0</v>
      </c>
    </row>
    <row r="94" spans="2:7" ht="15.75" thickBot="1">
      <c r="B94" s="85" t="s">
        <v>231</v>
      </c>
      <c r="C94" s="86">
        <f>SUM(C89:C93)</f>
        <v>0</v>
      </c>
      <c r="D94" s="87" t="s">
        <v>231</v>
      </c>
      <c r="E94" s="86">
        <f>SUM(E89:E93)</f>
        <v>15</v>
      </c>
      <c r="F94" s="68">
        <f t="shared" ref="F94:G94" si="18">SUM(F89:F93)</f>
        <v>15</v>
      </c>
      <c r="G94" s="49">
        <f t="shared" si="18"/>
        <v>0</v>
      </c>
    </row>
  </sheetData>
  <sortState ref="B22:E30">
    <sortCondition ref="B22:B30"/>
  </sortState>
  <mergeCells count="31">
    <mergeCell ref="L12:N12"/>
    <mergeCell ref="B87:G87"/>
    <mergeCell ref="G15:J15"/>
    <mergeCell ref="B89:B91"/>
    <mergeCell ref="C89:C91"/>
    <mergeCell ref="B68:G68"/>
    <mergeCell ref="B69:G69"/>
    <mergeCell ref="B74:B78"/>
    <mergeCell ref="C74:C78"/>
    <mergeCell ref="B71:B73"/>
    <mergeCell ref="B79:B80"/>
    <mergeCell ref="C79:C80"/>
    <mergeCell ref="C71:C73"/>
    <mergeCell ref="B52:G52"/>
    <mergeCell ref="B53:G53"/>
    <mergeCell ref="B55:B58"/>
    <mergeCell ref="C55:C58"/>
    <mergeCell ref="B62:G62"/>
    <mergeCell ref="B63:G63"/>
    <mergeCell ref="B31:B34"/>
    <mergeCell ref="C31:C34"/>
    <mergeCell ref="B37:G37"/>
    <mergeCell ref="B38:G38"/>
    <mergeCell ref="B45:G45"/>
    <mergeCell ref="B46:G46"/>
    <mergeCell ref="B3:E3"/>
    <mergeCell ref="G3:J3"/>
    <mergeCell ref="B23:G23"/>
    <mergeCell ref="B24:G24"/>
    <mergeCell ref="B26:B29"/>
    <mergeCell ref="C26:C29"/>
  </mergeCells>
  <conditionalFormatting sqref="D5 D16">
    <cfRule type="cellIs" dxfId="506" priority="223" operator="equal">
      <formula>#REF!</formula>
    </cfRule>
    <cfRule type="cellIs" dxfId="505" priority="224" operator="lessThan">
      <formula>#REF!</formula>
    </cfRule>
    <cfRule type="cellIs" dxfId="504" priority="225" operator="equal">
      <formula>$L$5</formula>
    </cfRule>
  </conditionalFormatting>
  <conditionalFormatting sqref="D5:D6 D16:D17">
    <cfRule type="cellIs" dxfId="503" priority="220" operator="equal">
      <formula>$L$5</formula>
    </cfRule>
    <cfRule type="cellIs" dxfId="502" priority="221" operator="equal">
      <formula>#REF!</formula>
    </cfRule>
    <cfRule type="cellIs" dxfId="501" priority="222" operator="lessThan">
      <formula>#REF!</formula>
    </cfRule>
  </conditionalFormatting>
  <conditionalFormatting sqref="D7">
    <cfRule type="cellIs" dxfId="500" priority="217" operator="equal">
      <formula>$L$5</formula>
    </cfRule>
    <cfRule type="cellIs" dxfId="499" priority="218" operator="equal">
      <formula>#REF!</formula>
    </cfRule>
    <cfRule type="cellIs" dxfId="498" priority="219" operator="lessThan">
      <formula>#REF!</formula>
    </cfRule>
  </conditionalFormatting>
  <conditionalFormatting sqref="D8">
    <cfRule type="cellIs" dxfId="497" priority="214" operator="equal">
      <formula>$L$5</formula>
    </cfRule>
    <cfRule type="cellIs" dxfId="496" priority="215" operator="equal">
      <formula>#REF!</formula>
    </cfRule>
    <cfRule type="cellIs" dxfId="495" priority="216" operator="lessThan">
      <formula>#REF!</formula>
    </cfRule>
  </conditionalFormatting>
  <conditionalFormatting sqref="D9">
    <cfRule type="cellIs" dxfId="494" priority="211" operator="equal">
      <formula>$L$5</formula>
    </cfRule>
    <cfRule type="cellIs" dxfId="493" priority="212" operator="equal">
      <formula>#REF!</formula>
    </cfRule>
    <cfRule type="cellIs" dxfId="492" priority="213" operator="lessThan">
      <formula>#REF!</formula>
    </cfRule>
  </conditionalFormatting>
  <conditionalFormatting sqref="D10">
    <cfRule type="cellIs" dxfId="491" priority="208" operator="equal">
      <formula>$L$5</formula>
    </cfRule>
    <cfRule type="cellIs" dxfId="490" priority="209" operator="equal">
      <formula>#REF!</formula>
    </cfRule>
    <cfRule type="cellIs" dxfId="489" priority="210" operator="lessThan">
      <formula>#REF!</formula>
    </cfRule>
  </conditionalFormatting>
  <conditionalFormatting sqref="D11">
    <cfRule type="cellIs" dxfId="488" priority="205" operator="equal">
      <formula>$L$5</formula>
    </cfRule>
    <cfRule type="cellIs" dxfId="487" priority="206" operator="equal">
      <formula>#REF!</formula>
    </cfRule>
    <cfRule type="cellIs" dxfId="486" priority="207" operator="lessThan">
      <formula>#REF!</formula>
    </cfRule>
  </conditionalFormatting>
  <conditionalFormatting sqref="D12:D13">
    <cfRule type="cellIs" dxfId="485" priority="202" operator="equal">
      <formula>$L$5</formula>
    </cfRule>
    <cfRule type="cellIs" dxfId="484" priority="203" operator="equal">
      <formula>#REF!</formula>
    </cfRule>
    <cfRule type="cellIs" dxfId="483" priority="204" operator="lessThan">
      <formula>#REF!</formula>
    </cfRule>
  </conditionalFormatting>
  <conditionalFormatting sqref="D14:D15">
    <cfRule type="cellIs" dxfId="482" priority="199" operator="equal">
      <formula>$L$5</formula>
    </cfRule>
    <cfRule type="cellIs" dxfId="481" priority="200" operator="equal">
      <formula>#REF!</formula>
    </cfRule>
    <cfRule type="cellIs" dxfId="480" priority="201" operator="lessThan">
      <formula>#REF!</formula>
    </cfRule>
  </conditionalFormatting>
  <conditionalFormatting sqref="D16:D17">
    <cfRule type="cellIs" dxfId="479" priority="196" operator="equal">
      <formula>$L$5</formula>
    </cfRule>
    <cfRule type="cellIs" dxfId="478" priority="197" operator="lessThan">
      <formula>#REF!</formula>
    </cfRule>
    <cfRule type="cellIs" dxfId="477" priority="198" operator="equal">
      <formula>#REF!</formula>
    </cfRule>
  </conditionalFormatting>
  <conditionalFormatting sqref="F26:F35 F84">
    <cfRule type="cellIs" dxfId="476" priority="194" operator="equal">
      <formula>E26</formula>
    </cfRule>
    <cfRule type="cellIs" dxfId="475" priority="195" operator="lessThan">
      <formula>E26</formula>
    </cfRule>
  </conditionalFormatting>
  <conditionalFormatting sqref="F84">
    <cfRule type="cellIs" dxfId="474" priority="183" operator="equal">
      <formula>E84</formula>
    </cfRule>
    <cfRule type="cellIs" dxfId="473" priority="184" operator="lessThan">
      <formula>E84</formula>
    </cfRule>
  </conditionalFormatting>
  <conditionalFormatting sqref="G40:G43 G48:G50 J5:J11 G26:G35 G55:G60 G65:G66 G71:G84 E5:E18 J17:J20 G89:G94">
    <cfRule type="cellIs" dxfId="472" priority="180" operator="equal">
      <formula>$L$5</formula>
    </cfRule>
    <cfRule type="cellIs" dxfId="471" priority="181" operator="greaterThan">
      <formula>$L$5</formula>
    </cfRule>
  </conditionalFormatting>
  <conditionalFormatting sqref="I11 D18 I20">
    <cfRule type="cellIs" dxfId="470" priority="171" operator="equal">
      <formula>$L$5</formula>
    </cfRule>
    <cfRule type="cellIs" dxfId="469" priority="172" operator="equal">
      <formula>#REF!</formula>
    </cfRule>
    <cfRule type="cellIs" dxfId="468" priority="173" operator="lessThan">
      <formula>#REF!</formula>
    </cfRule>
  </conditionalFormatting>
  <conditionalFormatting sqref="I5 I17:I18">
    <cfRule type="cellIs" dxfId="467" priority="168" operator="equal">
      <formula>$L$5</formula>
    </cfRule>
    <cfRule type="cellIs" dxfId="466" priority="169" operator="equal">
      <formula>$E$16</formula>
    </cfRule>
    <cfRule type="cellIs" dxfId="465" priority="170" operator="lessThan">
      <formula>$E$16</formula>
    </cfRule>
  </conditionalFormatting>
  <conditionalFormatting sqref="I6 I18">
    <cfRule type="cellIs" dxfId="464" priority="165" operator="equal">
      <formula>$L$5</formula>
    </cfRule>
    <cfRule type="cellIs" dxfId="463" priority="166" operator="equal">
      <formula>$E$25</formula>
    </cfRule>
    <cfRule type="cellIs" dxfId="462" priority="167" operator="lessThan">
      <formula>$E$25</formula>
    </cfRule>
  </conditionalFormatting>
  <conditionalFormatting sqref="F26:F35 F66 F84 F60 F50 F43 F94">
    <cfRule type="cellIs" dxfId="461" priority="161" operator="equal">
      <formula>$L$5</formula>
    </cfRule>
  </conditionalFormatting>
  <conditionalFormatting sqref="I7 I19">
    <cfRule type="cellIs" dxfId="460" priority="276" operator="equal">
      <formula>$L$5</formula>
    </cfRule>
    <cfRule type="cellIs" dxfId="459" priority="277" operator="equal">
      <formula>$E$31</formula>
    </cfRule>
    <cfRule type="cellIs" dxfId="458" priority="278" operator="lessThan">
      <formula>$E$31</formula>
    </cfRule>
  </conditionalFormatting>
  <conditionalFormatting sqref="I8">
    <cfRule type="cellIs" dxfId="457" priority="280" operator="equal">
      <formula>$L$5</formula>
    </cfRule>
    <cfRule type="cellIs" dxfId="456" priority="281" operator="equal">
      <formula>$E$42</formula>
    </cfRule>
    <cfRule type="cellIs" dxfId="455" priority="282" operator="lessThan">
      <formula>$E$42</formula>
    </cfRule>
  </conditionalFormatting>
  <conditionalFormatting sqref="I9">
    <cfRule type="cellIs" dxfId="454" priority="283" operator="equal">
      <formula>$L$5</formula>
    </cfRule>
    <cfRule type="cellIs" dxfId="453" priority="284" operator="equal">
      <formula>$E$48</formula>
    </cfRule>
    <cfRule type="cellIs" dxfId="452" priority="285" operator="lessThan">
      <formula>$E$48</formula>
    </cfRule>
  </conditionalFormatting>
  <conditionalFormatting sqref="I10">
    <cfRule type="cellIs" dxfId="451" priority="286" operator="equal">
      <formula>$L$5</formula>
    </cfRule>
    <cfRule type="cellIs" dxfId="450" priority="287" operator="equal">
      <formula>$E$59</formula>
    </cfRule>
    <cfRule type="cellIs" dxfId="449" priority="288" operator="lessThan">
      <formula>$E$59</formula>
    </cfRule>
  </conditionalFormatting>
  <conditionalFormatting sqref="F50">
    <cfRule type="cellIs" dxfId="448" priority="98" operator="equal">
      <formula>E50</formula>
    </cfRule>
    <cfRule type="cellIs" dxfId="447" priority="99" operator="lessThan">
      <formula>E50</formula>
    </cfRule>
  </conditionalFormatting>
  <conditionalFormatting sqref="F60">
    <cfRule type="cellIs" dxfId="446" priority="95" operator="equal">
      <formula>E60</formula>
    </cfRule>
    <cfRule type="cellIs" dxfId="445" priority="96" operator="lessThan">
      <formula>E60</formula>
    </cfRule>
  </conditionalFormatting>
  <conditionalFormatting sqref="F43">
    <cfRule type="cellIs" dxfId="444" priority="101" operator="equal">
      <formula>E43</formula>
    </cfRule>
    <cfRule type="cellIs" dxfId="443" priority="102" operator="lessThan">
      <formula>E43</formula>
    </cfRule>
  </conditionalFormatting>
  <conditionalFormatting sqref="F66">
    <cfRule type="cellIs" dxfId="442" priority="92" operator="equal">
      <formula>E66</formula>
    </cfRule>
    <cfRule type="cellIs" dxfId="441" priority="93" operator="lessThan">
      <formula>E66</formula>
    </cfRule>
  </conditionalFormatting>
  <conditionalFormatting sqref="F94">
    <cfRule type="cellIs" dxfId="440" priority="87" operator="equal">
      <formula>E94</formula>
    </cfRule>
    <cfRule type="cellIs" dxfId="439" priority="88" operator="lessThan">
      <formula>E94</formula>
    </cfRule>
  </conditionalFormatting>
  <conditionalFormatting sqref="F94">
    <cfRule type="cellIs" dxfId="438" priority="68" operator="equal">
      <formula>E94</formula>
    </cfRule>
    <cfRule type="cellIs" dxfId="437" priority="69" operator="lessThan">
      <formula>E94</formula>
    </cfRule>
  </conditionalFormatting>
  <conditionalFormatting sqref="F94">
    <cfRule type="cellIs" dxfId="436" priority="66" operator="equal">
      <formula>E94</formula>
    </cfRule>
    <cfRule type="cellIs" dxfId="435" priority="67" operator="lessThan">
      <formula>E94</formula>
    </cfRule>
  </conditionalFormatting>
  <conditionalFormatting sqref="F66">
    <cfRule type="cellIs" dxfId="434" priority="64" operator="equal">
      <formula>E66</formula>
    </cfRule>
    <cfRule type="cellIs" dxfId="433" priority="65" operator="lessThan">
      <formula>E66</formula>
    </cfRule>
  </conditionalFormatting>
  <conditionalFormatting sqref="F66">
    <cfRule type="cellIs" dxfId="432" priority="62" operator="equal">
      <formula>E66</formula>
    </cfRule>
    <cfRule type="cellIs" dxfId="431" priority="63" operator="lessThan">
      <formula>E66</formula>
    </cfRule>
  </conditionalFormatting>
  <conditionalFormatting sqref="F66">
    <cfRule type="cellIs" dxfId="430" priority="60" operator="equal">
      <formula>E66</formula>
    </cfRule>
    <cfRule type="cellIs" dxfId="429" priority="61" operator="lessThan">
      <formula>E66</formula>
    </cfRule>
  </conditionalFormatting>
  <conditionalFormatting sqref="F60">
    <cfRule type="cellIs" dxfId="428" priority="58" operator="equal">
      <formula>E60</formula>
    </cfRule>
    <cfRule type="cellIs" dxfId="427" priority="59" operator="lessThan">
      <formula>E60</formula>
    </cfRule>
  </conditionalFormatting>
  <conditionalFormatting sqref="F60">
    <cfRule type="cellIs" dxfId="426" priority="56" operator="equal">
      <formula>E60</formula>
    </cfRule>
    <cfRule type="cellIs" dxfId="425" priority="57" operator="lessThan">
      <formula>E60</formula>
    </cfRule>
  </conditionalFormatting>
  <conditionalFormatting sqref="F60">
    <cfRule type="cellIs" dxfId="424" priority="54" operator="equal">
      <formula>E60</formula>
    </cfRule>
    <cfRule type="cellIs" dxfId="423" priority="55" operator="lessThan">
      <formula>E60</formula>
    </cfRule>
  </conditionalFormatting>
  <conditionalFormatting sqref="F60">
    <cfRule type="cellIs" dxfId="422" priority="52" operator="equal">
      <formula>E60</formula>
    </cfRule>
    <cfRule type="cellIs" dxfId="421" priority="53" operator="lessThan">
      <formula>E60</formula>
    </cfRule>
  </conditionalFormatting>
  <conditionalFormatting sqref="F50">
    <cfRule type="cellIs" dxfId="420" priority="50" operator="equal">
      <formula>E50</formula>
    </cfRule>
    <cfRule type="cellIs" dxfId="419" priority="51" operator="lessThan">
      <formula>E50</formula>
    </cfRule>
  </conditionalFormatting>
  <conditionalFormatting sqref="F50">
    <cfRule type="cellIs" dxfId="418" priority="48" operator="equal">
      <formula>E50</formula>
    </cfRule>
    <cfRule type="cellIs" dxfId="417" priority="49" operator="lessThan">
      <formula>E50</formula>
    </cfRule>
  </conditionalFormatting>
  <conditionalFormatting sqref="F50">
    <cfRule type="cellIs" dxfId="416" priority="46" operator="equal">
      <formula>E50</formula>
    </cfRule>
    <cfRule type="cellIs" dxfId="415" priority="47" operator="lessThan">
      <formula>E50</formula>
    </cfRule>
  </conditionalFormatting>
  <conditionalFormatting sqref="F50">
    <cfRule type="cellIs" dxfId="414" priority="44" operator="equal">
      <formula>E50</formula>
    </cfRule>
    <cfRule type="cellIs" dxfId="413" priority="45" operator="lessThan">
      <formula>E50</formula>
    </cfRule>
  </conditionalFormatting>
  <conditionalFormatting sqref="F50">
    <cfRule type="cellIs" dxfId="412" priority="42" operator="equal">
      <formula>E50</formula>
    </cfRule>
    <cfRule type="cellIs" dxfId="411" priority="43" operator="lessThan">
      <formula>E50</formula>
    </cfRule>
  </conditionalFormatting>
  <conditionalFormatting sqref="F43">
    <cfRule type="cellIs" dxfId="410" priority="40" operator="equal">
      <formula>E43</formula>
    </cfRule>
    <cfRule type="cellIs" dxfId="409" priority="41" operator="lessThan">
      <formula>E43</formula>
    </cfRule>
  </conditionalFormatting>
  <conditionalFormatting sqref="F43">
    <cfRule type="cellIs" dxfId="408" priority="38" operator="equal">
      <formula>E43</formula>
    </cfRule>
    <cfRule type="cellIs" dxfId="407" priority="39" operator="lessThan">
      <formula>E43</formula>
    </cfRule>
  </conditionalFormatting>
  <conditionalFormatting sqref="F43">
    <cfRule type="cellIs" dxfId="406" priority="36" operator="equal">
      <formula>E43</formula>
    </cfRule>
    <cfRule type="cellIs" dxfId="405" priority="37" operator="lessThan">
      <formula>E43</formula>
    </cfRule>
  </conditionalFormatting>
  <conditionalFormatting sqref="F43">
    <cfRule type="cellIs" dxfId="404" priority="34" operator="equal">
      <formula>E43</formula>
    </cfRule>
    <cfRule type="cellIs" dxfId="403" priority="35" operator="lessThan">
      <formula>E43</formula>
    </cfRule>
  </conditionalFormatting>
  <conditionalFormatting sqref="F43">
    <cfRule type="cellIs" dxfId="402" priority="32" operator="equal">
      <formula>E43</formula>
    </cfRule>
    <cfRule type="cellIs" dxfId="401" priority="33" operator="lessThan">
      <formula>E43</formula>
    </cfRule>
  </conditionalFormatting>
  <conditionalFormatting sqref="F43">
    <cfRule type="cellIs" dxfId="400" priority="30" operator="equal">
      <formula>E43</formula>
    </cfRule>
    <cfRule type="cellIs" dxfId="399" priority="31" operator="lessThan">
      <formula>E43</formula>
    </cfRule>
  </conditionalFormatting>
  <conditionalFormatting sqref="F40:F42">
    <cfRule type="cellIs" dxfId="398" priority="26" operator="equal">
      <formula>E40</formula>
    </cfRule>
    <cfRule type="cellIs" dxfId="397" priority="27" operator="lessThan">
      <formula>E40</formula>
    </cfRule>
  </conditionalFormatting>
  <conditionalFormatting sqref="F40:F42">
    <cfRule type="cellIs" dxfId="396" priority="25" operator="equal">
      <formula>$L$5</formula>
    </cfRule>
  </conditionalFormatting>
  <conditionalFormatting sqref="F48:F49">
    <cfRule type="cellIs" dxfId="395" priority="23" operator="equal">
      <formula>E48</formula>
    </cfRule>
    <cfRule type="cellIs" dxfId="394" priority="24" operator="lessThan">
      <formula>E48</formula>
    </cfRule>
  </conditionalFormatting>
  <conditionalFormatting sqref="F48:F49">
    <cfRule type="cellIs" dxfId="393" priority="22" operator="equal">
      <formula>$L$5</formula>
    </cfRule>
  </conditionalFormatting>
  <conditionalFormatting sqref="F55:F59">
    <cfRule type="cellIs" dxfId="392" priority="20" operator="equal">
      <formula>E55</formula>
    </cfRule>
    <cfRule type="cellIs" dxfId="391" priority="21" operator="lessThan">
      <formula>E55</formula>
    </cfRule>
  </conditionalFormatting>
  <conditionalFormatting sqref="F55:F59">
    <cfRule type="cellIs" dxfId="390" priority="19" operator="equal">
      <formula>$L$5</formula>
    </cfRule>
  </conditionalFormatting>
  <conditionalFormatting sqref="F65">
    <cfRule type="cellIs" dxfId="389" priority="17" operator="equal">
      <formula>E65</formula>
    </cfRule>
    <cfRule type="cellIs" dxfId="388" priority="18" operator="lessThan">
      <formula>E65</formula>
    </cfRule>
  </conditionalFormatting>
  <conditionalFormatting sqref="F65">
    <cfRule type="cellIs" dxfId="387" priority="16" operator="equal">
      <formula>$L$5</formula>
    </cfRule>
  </conditionalFormatting>
  <conditionalFormatting sqref="F71:F83">
    <cfRule type="cellIs" dxfId="386" priority="14" operator="equal">
      <formula>E71</formula>
    </cfRule>
    <cfRule type="cellIs" dxfId="385" priority="15" operator="lessThan">
      <formula>E71</formula>
    </cfRule>
  </conditionalFormatting>
  <conditionalFormatting sqref="F71:F83">
    <cfRule type="cellIs" dxfId="384" priority="13" operator="equal">
      <formula>$L$5</formula>
    </cfRule>
  </conditionalFormatting>
  <conditionalFormatting sqref="F89:F93">
    <cfRule type="cellIs" dxfId="383" priority="11" operator="equal">
      <formula>E89</formula>
    </cfRule>
    <cfRule type="cellIs" dxfId="382" priority="12" operator="lessThan">
      <formula>E89</formula>
    </cfRule>
  </conditionalFormatting>
  <conditionalFormatting sqref="F89:F93">
    <cfRule type="cellIs" dxfId="381" priority="10" operator="equal">
      <formula>$L$5</formula>
    </cfRule>
  </conditionalFormatting>
  <conditionalFormatting sqref="I6">
    <cfRule type="cellIs" dxfId="380" priority="7" operator="equal">
      <formula>$L$5</formula>
    </cfRule>
    <cfRule type="cellIs" dxfId="379" priority="8" operator="equal">
      <formula>$E$31</formula>
    </cfRule>
    <cfRule type="cellIs" dxfId="378" priority="9" operator="lessThan">
      <formula>$E$31</formula>
    </cfRule>
  </conditionalFormatting>
  <conditionalFormatting sqref="I6">
    <cfRule type="cellIs" dxfId="377" priority="4" operator="equal">
      <formula>$L$5</formula>
    </cfRule>
    <cfRule type="cellIs" dxfId="376" priority="5" operator="equal">
      <formula>$E$16</formula>
    </cfRule>
    <cfRule type="cellIs" dxfId="375" priority="6" operator="lessThan">
      <formula>$E$16</formula>
    </cfRule>
  </conditionalFormatting>
  <conditionalFormatting sqref="I6">
    <cfRule type="cellIs" dxfId="374" priority="1" operator="equal">
      <formula>$L$5</formula>
    </cfRule>
    <cfRule type="cellIs" dxfId="373" priority="2" operator="equal">
      <formula>$E$16</formula>
    </cfRule>
    <cfRule type="cellIs" dxfId="372" priority="3" operator="lessThan">
      <formula>$E$16</formula>
    </cfRule>
  </conditionalFormatting>
  <hyperlinks>
    <hyperlink ref="B38:G38" location="'Eje 2'!A1" display="EJE 2"/>
    <hyperlink ref="B46:G46" location="'Eje 3'!A1" display="EJE 3"/>
    <hyperlink ref="B53:G53" location="'Eje 4'!A1" display="EJE 4"/>
    <hyperlink ref="B63:G63" location="'Eje 5'!A1" display="EJE 5"/>
    <hyperlink ref="B69:G69" location="'Eje 6'!A1" display="EJE 6"/>
    <hyperlink ref="B24:G24" location="'Eje 1'!A1" display="EJE 1"/>
    <hyperlink ref="B89" location="IMPLAN!A1" display="IMPLAN"/>
    <hyperlink ref="B92" location="SIAPA!A1" display="SIAPA"/>
    <hyperlink ref="B93" location="DIF!A1" display="DIF"/>
    <hyperlink ref="B5" location="BIENESTAR!A1" display="BIENESTAR SOCIAL"/>
    <hyperlink ref="B6" location="D.H.!A1" display="DERECHOS HUMANOS"/>
    <hyperlink ref="B7" location="DGDUE!A1" display="DGDUE"/>
    <hyperlink ref="B8" location="POLICIA!A1" display="DGSPTyV"/>
    <hyperlink ref="B9" location="OBRAS!A1" display="OBRAS PUBLICAS"/>
    <hyperlink ref="B10" location="'OFICINA DE LA PRESIDENCIA'!A1" display="OFICINA DE LA PRESIDENCIA"/>
    <hyperlink ref="B11" location="'SECRETARIA DEL AYUNTAMIENTO'!A1" display="SECRETARIA DEL AYUNTAMIENTO"/>
    <hyperlink ref="B12" location="'SERVICIOS PUBLICOS'!A1" display="SERVICIOS PUBLICOS"/>
    <hyperlink ref="B13" location="CONTRALORIA!A1" display="CONTRALORÍA"/>
    <hyperlink ref="B14" location="TESORERIA!A1" display="TESORERIA"/>
    <hyperlink ref="B15" location="IMPLAN!A1" display="IMPLAN"/>
    <hyperlink ref="B16" location="SIAPA!A1" display="SIAPA"/>
    <hyperlink ref="B17" location="DIF!A1" display="DIF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"/>
  <sheetViews>
    <sheetView topLeftCell="A4" zoomScaleNormal="100" workbookViewId="0">
      <selection activeCell="L7" sqref="L7:L13"/>
    </sheetView>
  </sheetViews>
  <sheetFormatPr baseColWidth="10" defaultRowHeight="15"/>
  <cols>
    <col min="1" max="2" width="15.140625" style="18" customWidth="1"/>
    <col min="3" max="3" width="24.85546875" style="18" customWidth="1"/>
    <col min="4" max="4" width="20.140625" style="18" customWidth="1"/>
    <col min="5" max="5" width="22.5703125" style="18" customWidth="1"/>
    <col min="6" max="7" width="11.42578125" style="18" customWidth="1"/>
    <col min="11" max="11" width="12.42578125" customWidth="1"/>
    <col min="14" max="14" width="11.42578125" style="5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19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19"/>
    </row>
    <row r="3" spans="1:15">
      <c r="A3" s="222" t="s">
        <v>283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19"/>
      <c r="O3" s="103" t="s">
        <v>273</v>
      </c>
    </row>
    <row r="4" spans="1:15" ht="22.5" customHeight="1">
      <c r="A4" s="223" t="s">
        <v>379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  <c r="N4" s="19"/>
    </row>
    <row r="5" spans="1:15" ht="14.25" customHeight="1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378</v>
      </c>
      <c r="H5" s="220" t="s">
        <v>136</v>
      </c>
      <c r="I5" s="220"/>
      <c r="J5" s="220"/>
      <c r="K5" s="220" t="s">
        <v>292</v>
      </c>
      <c r="L5" s="220"/>
      <c r="M5" s="220"/>
      <c r="N5" s="19"/>
    </row>
    <row r="6" spans="1:15" s="3" customFormat="1" ht="23.25" customHeight="1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116" t="s">
        <v>140</v>
      </c>
      <c r="L6" s="116" t="s">
        <v>141</v>
      </c>
      <c r="M6" s="16" t="s">
        <v>142</v>
      </c>
      <c r="N6" s="19"/>
    </row>
    <row r="7" spans="1:15" ht="147">
      <c r="A7" s="122" t="s">
        <v>435</v>
      </c>
      <c r="B7" s="140" t="s">
        <v>436</v>
      </c>
      <c r="C7" s="155" t="s">
        <v>437</v>
      </c>
      <c r="D7" s="122" t="s">
        <v>438</v>
      </c>
      <c r="E7" s="141" t="s">
        <v>439</v>
      </c>
      <c r="F7" s="131">
        <v>0.6</v>
      </c>
      <c r="G7" s="131">
        <v>0.75</v>
      </c>
      <c r="H7" s="132" t="s">
        <v>440</v>
      </c>
      <c r="I7" s="132">
        <v>0.6</v>
      </c>
      <c r="J7" s="132" t="s">
        <v>441</v>
      </c>
      <c r="K7" s="128">
        <v>278</v>
      </c>
      <c r="L7" s="128">
        <v>280</v>
      </c>
      <c r="M7" s="17">
        <f t="shared" ref="M7:M10" si="0">(K7/L7)</f>
        <v>0.99285714285714288</v>
      </c>
      <c r="N7" s="19" t="s">
        <v>458</v>
      </c>
    </row>
    <row r="8" spans="1:15" ht="33.75">
      <c r="A8" s="225" t="s">
        <v>392</v>
      </c>
      <c r="B8" s="244" t="s">
        <v>442</v>
      </c>
      <c r="C8" s="155" t="s">
        <v>443</v>
      </c>
      <c r="D8" s="122" t="s">
        <v>444</v>
      </c>
      <c r="E8" s="141" t="s">
        <v>445</v>
      </c>
      <c r="F8" s="131">
        <v>0.9</v>
      </c>
      <c r="G8" s="131">
        <v>1</v>
      </c>
      <c r="H8" s="132" t="s">
        <v>446</v>
      </c>
      <c r="I8" s="132">
        <v>0.9</v>
      </c>
      <c r="J8" s="132" t="s">
        <v>447</v>
      </c>
      <c r="K8" s="128">
        <v>52</v>
      </c>
      <c r="L8" s="128">
        <v>52</v>
      </c>
      <c r="M8" s="17">
        <f t="shared" si="0"/>
        <v>1</v>
      </c>
      <c r="N8" s="19" t="s">
        <v>458</v>
      </c>
    </row>
    <row r="9" spans="1:15" ht="56.25">
      <c r="A9" s="227"/>
      <c r="B9" s="245"/>
      <c r="C9" s="155" t="s">
        <v>448</v>
      </c>
      <c r="D9" s="122" t="s">
        <v>449</v>
      </c>
      <c r="E9" s="141" t="s">
        <v>450</v>
      </c>
      <c r="F9" s="131">
        <v>0.3</v>
      </c>
      <c r="G9" s="131">
        <v>0.5</v>
      </c>
      <c r="H9" s="132" t="s">
        <v>451</v>
      </c>
      <c r="I9" s="132">
        <v>0.3</v>
      </c>
      <c r="J9" s="132" t="s">
        <v>452</v>
      </c>
      <c r="K9" s="128">
        <v>0</v>
      </c>
      <c r="L9" s="128">
        <v>0</v>
      </c>
      <c r="M9" s="17" t="e">
        <f t="shared" si="0"/>
        <v>#DIV/0!</v>
      </c>
      <c r="N9" s="19" t="s">
        <v>459</v>
      </c>
    </row>
    <row r="10" spans="1:15" ht="56.25">
      <c r="A10" s="226"/>
      <c r="B10" s="246"/>
      <c r="C10" s="155" t="s">
        <v>453</v>
      </c>
      <c r="D10" s="122" t="s">
        <v>454</v>
      </c>
      <c r="E10" s="141" t="s">
        <v>455</v>
      </c>
      <c r="F10" s="131">
        <v>0.2</v>
      </c>
      <c r="G10" s="131">
        <v>0.4</v>
      </c>
      <c r="H10" s="132" t="s">
        <v>456</v>
      </c>
      <c r="I10" s="132">
        <v>0.2</v>
      </c>
      <c r="J10" s="132" t="s">
        <v>457</v>
      </c>
      <c r="K10" s="128">
        <v>22</v>
      </c>
      <c r="L10" s="128">
        <v>22</v>
      </c>
      <c r="M10" s="17">
        <f t="shared" si="0"/>
        <v>1</v>
      </c>
      <c r="N10" s="19" t="s">
        <v>459</v>
      </c>
    </row>
    <row r="11" spans="1:15" ht="45">
      <c r="A11" s="236" t="s">
        <v>408</v>
      </c>
      <c r="B11" s="239" t="s">
        <v>431</v>
      </c>
      <c r="C11" s="148" t="s">
        <v>110</v>
      </c>
      <c r="D11" s="124" t="s">
        <v>111</v>
      </c>
      <c r="E11" s="124" t="s">
        <v>112</v>
      </c>
      <c r="F11" s="131">
        <v>0.6</v>
      </c>
      <c r="G11" s="131">
        <v>0.9</v>
      </c>
      <c r="H11" s="122" t="s">
        <v>171</v>
      </c>
      <c r="I11" s="132">
        <f t="shared" ref="I11:I13" si="1">F11</f>
        <v>0.6</v>
      </c>
      <c r="J11" s="122" t="s">
        <v>172</v>
      </c>
      <c r="K11" s="115">
        <v>2</v>
      </c>
      <c r="L11" s="115">
        <v>2</v>
      </c>
      <c r="M11" s="17">
        <f t="shared" ref="M11" si="2">(K11/L11)</f>
        <v>1</v>
      </c>
      <c r="N11" s="19" t="s">
        <v>458</v>
      </c>
      <c r="O11" s="10"/>
    </row>
    <row r="12" spans="1:15" ht="33.75">
      <c r="A12" s="242"/>
      <c r="B12" s="243"/>
      <c r="C12" s="148" t="s">
        <v>432</v>
      </c>
      <c r="D12" s="122" t="s">
        <v>433</v>
      </c>
      <c r="E12" s="122" t="s">
        <v>434</v>
      </c>
      <c r="F12" s="131">
        <v>0.5</v>
      </c>
      <c r="G12" s="131">
        <v>1</v>
      </c>
      <c r="H12" s="122" t="s">
        <v>145</v>
      </c>
      <c r="I12" s="132">
        <f t="shared" si="1"/>
        <v>0.5</v>
      </c>
      <c r="J12" s="122" t="s">
        <v>146</v>
      </c>
      <c r="K12" s="128">
        <v>22</v>
      </c>
      <c r="L12" s="128">
        <v>22</v>
      </c>
      <c r="M12" s="17">
        <f>(K12/L12)</f>
        <v>1</v>
      </c>
      <c r="N12" s="19" t="s">
        <v>458</v>
      </c>
    </row>
    <row r="13" spans="1:15" ht="33.75">
      <c r="A13" s="237"/>
      <c r="B13" s="240"/>
      <c r="C13" s="155" t="s">
        <v>117</v>
      </c>
      <c r="D13" s="122" t="s">
        <v>118</v>
      </c>
      <c r="E13" s="122" t="s">
        <v>119</v>
      </c>
      <c r="F13" s="131">
        <v>0.6</v>
      </c>
      <c r="G13" s="131">
        <v>0.7</v>
      </c>
      <c r="H13" s="122" t="s">
        <v>171</v>
      </c>
      <c r="I13" s="132">
        <f t="shared" si="1"/>
        <v>0.6</v>
      </c>
      <c r="J13" s="122" t="s">
        <v>172</v>
      </c>
      <c r="K13" s="128">
        <v>39</v>
      </c>
      <c r="L13" s="128">
        <v>39</v>
      </c>
      <c r="M13" s="17">
        <f>(K13/L13)</f>
        <v>1</v>
      </c>
      <c r="N13" s="19" t="s">
        <v>284</v>
      </c>
    </row>
  </sheetData>
  <mergeCells count="17">
    <mergeCell ref="A11:A13"/>
    <mergeCell ref="B11:B13"/>
    <mergeCell ref="A8:A10"/>
    <mergeCell ref="B8:B10"/>
    <mergeCell ref="H5:J5"/>
    <mergeCell ref="A1:M1"/>
    <mergeCell ref="A2:M2"/>
    <mergeCell ref="A3:M3"/>
    <mergeCell ref="A4:K4"/>
    <mergeCell ref="A5:A6"/>
    <mergeCell ref="B5:B6"/>
    <mergeCell ref="K5:M5"/>
    <mergeCell ref="C5:C6"/>
    <mergeCell ref="D5:D6"/>
    <mergeCell ref="E5:E6"/>
    <mergeCell ref="F5:F6"/>
    <mergeCell ref="G5:G6"/>
  </mergeCells>
  <conditionalFormatting sqref="M7:M13">
    <cfRule type="cellIs" dxfId="296" priority="4" operator="greaterThan">
      <formula>I7</formula>
    </cfRule>
    <cfRule type="cellIs" dxfId="295" priority="5" operator="equal">
      <formula>I7</formula>
    </cfRule>
    <cfRule type="cellIs" dxfId="294" priority="6" operator="lessThan">
      <formula>I7</formula>
    </cfRule>
  </conditionalFormatting>
  <conditionalFormatting sqref="M7:M13">
    <cfRule type="cellIs" dxfId="293" priority="1" operator="greaterThan">
      <formula>I7</formula>
    </cfRule>
    <cfRule type="cellIs" dxfId="292" priority="2" operator="equal">
      <formula>I7</formula>
    </cfRule>
    <cfRule type="cellIs" dxfId="291" priority="3" operator="lessThan">
      <formula>I7</formula>
    </cfRule>
  </conditionalFormatting>
  <hyperlinks>
    <hyperlink ref="O3" location="CONCENTRADO!A1" display="CONCENTRADO"/>
    <hyperlink ref="M11" r:id="rId1" display="siapa_2016\siapa_2016_1.xlsx"/>
    <hyperlink ref="M12" r:id="rId2" display="siapa_2016\siapa_2016_1.xlsx"/>
    <hyperlink ref="M13" r:id="rId3" display="siapa_2016\siapa_2016_1.xlsx"/>
    <hyperlink ref="M7" r:id="rId4" display="siapa_2016\siapa_2016_1.xlsx"/>
    <hyperlink ref="M8" r:id="rId5" display="siapa_2016\siapa_2016_1.xlsx"/>
    <hyperlink ref="M9" r:id="rId6" display="siapa_2016\siapa_2016_1.xlsx"/>
    <hyperlink ref="M10" r:id="rId7" display="siapa_2016\siapa_2016_1.xlsx"/>
  </hyperlinks>
  <pageMargins left="0.7" right="0.7" top="0.75" bottom="0.75" header="0.3" footer="0.3"/>
  <pageSetup scale="60" orientation="landscape" r:id="rId8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2"/>
  <sheetViews>
    <sheetView topLeftCell="A15" zoomScaleNormal="100" workbookViewId="0">
      <selection activeCell="L12" sqref="L12:L22"/>
    </sheetView>
  </sheetViews>
  <sheetFormatPr baseColWidth="10" defaultRowHeight="15"/>
  <cols>
    <col min="1" max="2" width="15.140625" style="18" customWidth="1"/>
    <col min="3" max="3" width="31" style="18" customWidth="1"/>
    <col min="4" max="4" width="24" style="18" customWidth="1"/>
    <col min="5" max="5" width="22.5703125" style="18" customWidth="1"/>
    <col min="6" max="7" width="11.42578125" style="18" customWidth="1"/>
    <col min="11" max="12" width="13.140625" bestFit="1" customWidth="1"/>
    <col min="14" max="14" width="11.42578125" style="5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19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19"/>
    </row>
    <row r="3" spans="1:15">
      <c r="A3" s="222" t="s">
        <v>209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19"/>
      <c r="O3" s="103" t="s">
        <v>273</v>
      </c>
    </row>
    <row r="4" spans="1:15" ht="15.75" customHeight="1">
      <c r="A4" s="223" t="s">
        <v>517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</row>
    <row r="5" spans="1:15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378</v>
      </c>
      <c r="H5" s="220" t="s">
        <v>136</v>
      </c>
      <c r="I5" s="220"/>
      <c r="J5" s="220"/>
      <c r="K5" s="220" t="s">
        <v>292</v>
      </c>
      <c r="L5" s="220"/>
      <c r="M5" s="220"/>
    </row>
    <row r="6" spans="1:15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160" t="s">
        <v>140</v>
      </c>
      <c r="L6" s="160" t="s">
        <v>141</v>
      </c>
      <c r="M6" s="16" t="s">
        <v>142</v>
      </c>
      <c r="N6" s="19" t="s">
        <v>493</v>
      </c>
    </row>
    <row r="7" spans="1:15" ht="45">
      <c r="A7" s="141" t="s">
        <v>421</v>
      </c>
      <c r="B7" s="157" t="s">
        <v>514</v>
      </c>
      <c r="C7" s="161" t="s">
        <v>472</v>
      </c>
      <c r="D7" s="161" t="s">
        <v>515</v>
      </c>
      <c r="E7" s="159" t="s">
        <v>516</v>
      </c>
      <c r="F7" s="139">
        <v>0.6</v>
      </c>
      <c r="G7" s="131">
        <v>0.9</v>
      </c>
      <c r="H7" s="159" t="s">
        <v>171</v>
      </c>
      <c r="I7" s="132">
        <f t="shared" ref="I7" si="0">F7</f>
        <v>0.6</v>
      </c>
      <c r="J7" s="159" t="s">
        <v>172</v>
      </c>
      <c r="K7" s="125">
        <v>703</v>
      </c>
      <c r="L7" s="125">
        <v>3600</v>
      </c>
      <c r="M7" s="169">
        <f t="shared" ref="M7" si="1">(K7/L7)</f>
        <v>0.19527777777777777</v>
      </c>
      <c r="N7" s="19" t="s">
        <v>493</v>
      </c>
    </row>
    <row r="9" spans="1:15" ht="22.5" customHeight="1">
      <c r="A9" s="223" t="s">
        <v>395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M9" s="11"/>
      <c r="N9" s="19"/>
      <c r="O9" s="24"/>
    </row>
    <row r="10" spans="1:15" ht="14.25" customHeight="1">
      <c r="A10" s="224" t="s">
        <v>1</v>
      </c>
      <c r="B10" s="224" t="s">
        <v>123</v>
      </c>
      <c r="C10" s="224" t="s">
        <v>2</v>
      </c>
      <c r="D10" s="224" t="s">
        <v>3</v>
      </c>
      <c r="E10" s="224" t="s">
        <v>4</v>
      </c>
      <c r="F10" s="224" t="s">
        <v>122</v>
      </c>
      <c r="G10" s="219" t="s">
        <v>378</v>
      </c>
      <c r="H10" s="220" t="s">
        <v>136</v>
      </c>
      <c r="I10" s="220"/>
      <c r="J10" s="220"/>
      <c r="K10" s="220" t="s">
        <v>292</v>
      </c>
      <c r="L10" s="220"/>
      <c r="M10" s="220"/>
      <c r="N10" s="19"/>
    </row>
    <row r="11" spans="1:15" s="3" customFormat="1" ht="23.25" customHeight="1">
      <c r="A11" s="224"/>
      <c r="B11" s="224"/>
      <c r="C11" s="224"/>
      <c r="D11" s="224"/>
      <c r="E11" s="224"/>
      <c r="F11" s="224"/>
      <c r="G11" s="219"/>
      <c r="H11" s="12" t="s">
        <v>137</v>
      </c>
      <c r="I11" s="13" t="s">
        <v>138</v>
      </c>
      <c r="J11" s="14" t="s">
        <v>139</v>
      </c>
      <c r="K11" s="26" t="s">
        <v>140</v>
      </c>
      <c r="L11" s="26" t="s">
        <v>141</v>
      </c>
      <c r="M11" s="16" t="s">
        <v>142</v>
      </c>
      <c r="N11" s="19"/>
    </row>
    <row r="12" spans="1:15" s="4" customFormat="1" ht="48" customHeight="1">
      <c r="A12" s="225" t="s">
        <v>460</v>
      </c>
      <c r="B12" s="156" t="s">
        <v>461</v>
      </c>
      <c r="C12" s="124" t="s">
        <v>462</v>
      </c>
      <c r="D12" s="124" t="s">
        <v>463</v>
      </c>
      <c r="E12" s="124" t="s">
        <v>464</v>
      </c>
      <c r="F12" s="131">
        <v>0.5</v>
      </c>
      <c r="G12" s="131">
        <v>1</v>
      </c>
      <c r="H12" s="124" t="s">
        <v>145</v>
      </c>
      <c r="I12" s="131">
        <f t="shared" ref="I12:I21" si="2">F12</f>
        <v>0.5</v>
      </c>
      <c r="J12" s="124" t="s">
        <v>146</v>
      </c>
      <c r="K12" s="127">
        <v>289449908</v>
      </c>
      <c r="L12" s="127">
        <v>1391053433</v>
      </c>
      <c r="M12" s="17">
        <f t="shared" ref="M12:M21" si="3">(K12/L12)</f>
        <v>0.20807964750553187</v>
      </c>
      <c r="N12" s="19" t="s">
        <v>266</v>
      </c>
      <c r="O12" s="25"/>
    </row>
    <row r="13" spans="1:15" s="4" customFormat="1" ht="81">
      <c r="A13" s="227"/>
      <c r="B13" s="156" t="s">
        <v>465</v>
      </c>
      <c r="C13" s="124" t="s">
        <v>466</v>
      </c>
      <c r="D13" s="124" t="s">
        <v>467</v>
      </c>
      <c r="E13" s="124" t="s">
        <v>468</v>
      </c>
      <c r="F13" s="139">
        <v>0.9</v>
      </c>
      <c r="G13" s="131">
        <v>1</v>
      </c>
      <c r="H13" s="122" t="s">
        <v>175</v>
      </c>
      <c r="I13" s="132">
        <f t="shared" si="2"/>
        <v>0.9</v>
      </c>
      <c r="J13" s="122" t="s">
        <v>176</v>
      </c>
      <c r="K13" s="181">
        <v>29</v>
      </c>
      <c r="L13" s="181">
        <v>79</v>
      </c>
      <c r="M13" s="17">
        <f t="shared" si="3"/>
        <v>0.36708860759493672</v>
      </c>
      <c r="N13" s="19" t="s">
        <v>493</v>
      </c>
      <c r="O13" s="25"/>
    </row>
    <row r="14" spans="1:15" s="4" customFormat="1" ht="49.5" customHeight="1">
      <c r="A14" s="227"/>
      <c r="B14" s="156" t="s">
        <v>469</v>
      </c>
      <c r="C14" s="124" t="s">
        <v>470</v>
      </c>
      <c r="D14" s="124" t="s">
        <v>113</v>
      </c>
      <c r="E14" s="124" t="s">
        <v>114</v>
      </c>
      <c r="F14" s="139">
        <v>0.9</v>
      </c>
      <c r="G14" s="131">
        <v>1</v>
      </c>
      <c r="H14" s="124" t="s">
        <v>175</v>
      </c>
      <c r="I14" s="131">
        <f t="shared" si="2"/>
        <v>0.9</v>
      </c>
      <c r="J14" s="124" t="s">
        <v>176</v>
      </c>
      <c r="K14" s="118">
        <v>359882461.89999998</v>
      </c>
      <c r="L14" s="118">
        <v>391017969.25</v>
      </c>
      <c r="M14" s="17">
        <f t="shared" si="3"/>
        <v>0.92037320584084636</v>
      </c>
      <c r="N14" s="19" t="s">
        <v>198</v>
      </c>
      <c r="O14" s="110"/>
    </row>
    <row r="15" spans="1:15" s="4" customFormat="1" ht="36">
      <c r="A15" s="227"/>
      <c r="B15" s="156" t="s">
        <v>471</v>
      </c>
      <c r="C15" s="124" t="s">
        <v>472</v>
      </c>
      <c r="D15" s="124" t="s">
        <v>473</v>
      </c>
      <c r="E15" s="124" t="s">
        <v>474</v>
      </c>
      <c r="F15" s="131">
        <v>0.9</v>
      </c>
      <c r="G15" s="131">
        <v>1</v>
      </c>
      <c r="H15" s="124" t="s">
        <v>175</v>
      </c>
      <c r="I15" s="149">
        <f t="shared" si="2"/>
        <v>0.9</v>
      </c>
      <c r="J15" s="124" t="s">
        <v>176</v>
      </c>
      <c r="K15" s="125">
        <v>314</v>
      </c>
      <c r="L15" s="125">
        <v>1859</v>
      </c>
      <c r="M15" s="17">
        <f t="shared" si="3"/>
        <v>0.16890801506186121</v>
      </c>
      <c r="N15" s="19" t="s">
        <v>493</v>
      </c>
      <c r="O15" s="110"/>
    </row>
    <row r="16" spans="1:15" s="4" customFormat="1" ht="56.25">
      <c r="A16" s="227"/>
      <c r="B16" s="156" t="s">
        <v>475</v>
      </c>
      <c r="C16" s="124" t="s">
        <v>103</v>
      </c>
      <c r="D16" s="124" t="s">
        <v>135</v>
      </c>
      <c r="E16" s="124" t="s">
        <v>134</v>
      </c>
      <c r="F16" s="131">
        <v>0.1</v>
      </c>
      <c r="G16" s="131">
        <v>0.2</v>
      </c>
      <c r="H16" s="124" t="s">
        <v>153</v>
      </c>
      <c r="I16" s="149">
        <v>0.1</v>
      </c>
      <c r="J16" s="124" t="s">
        <v>154</v>
      </c>
      <c r="K16" s="125">
        <v>207</v>
      </c>
      <c r="L16" s="125">
        <v>124416</v>
      </c>
      <c r="M16" s="17">
        <f t="shared" si="3"/>
        <v>1.6637731481481482E-3</v>
      </c>
      <c r="N16" s="19" t="s">
        <v>196</v>
      </c>
      <c r="O16" s="110"/>
    </row>
    <row r="17" spans="1:15" s="4" customFormat="1" ht="36">
      <c r="A17" s="227"/>
      <c r="B17" s="157" t="s">
        <v>476</v>
      </c>
      <c r="C17" s="124" t="s">
        <v>472</v>
      </c>
      <c r="D17" s="124" t="s">
        <v>477</v>
      </c>
      <c r="E17" s="122" t="s">
        <v>478</v>
      </c>
      <c r="F17" s="139">
        <v>0.6</v>
      </c>
      <c r="G17" s="131">
        <v>0.9</v>
      </c>
      <c r="H17" s="122" t="s">
        <v>171</v>
      </c>
      <c r="I17" s="132">
        <f t="shared" ref="I17:I20" si="4">F17</f>
        <v>0.6</v>
      </c>
      <c r="J17" s="122" t="s">
        <v>172</v>
      </c>
      <c r="K17" s="125">
        <v>352</v>
      </c>
      <c r="L17" s="125">
        <v>1250</v>
      </c>
      <c r="M17" s="17">
        <f t="shared" si="3"/>
        <v>0.28160000000000002</v>
      </c>
      <c r="N17" s="19" t="s">
        <v>493</v>
      </c>
      <c r="O17" s="110"/>
    </row>
    <row r="18" spans="1:15" s="4" customFormat="1" ht="67.5">
      <c r="A18" s="226"/>
      <c r="B18" s="156" t="s">
        <v>479</v>
      </c>
      <c r="C18" s="124" t="s">
        <v>480</v>
      </c>
      <c r="D18" s="124" t="s">
        <v>481</v>
      </c>
      <c r="E18" s="124" t="s">
        <v>482</v>
      </c>
      <c r="F18" s="131">
        <v>0.8</v>
      </c>
      <c r="G18" s="131">
        <v>1</v>
      </c>
      <c r="H18" s="124" t="s">
        <v>161</v>
      </c>
      <c r="I18" s="149">
        <f t="shared" si="4"/>
        <v>0.8</v>
      </c>
      <c r="J18" s="124" t="s">
        <v>162</v>
      </c>
      <c r="K18" s="117"/>
      <c r="L18" s="117"/>
      <c r="M18" s="190" t="s">
        <v>519</v>
      </c>
      <c r="N18" s="19" t="s">
        <v>494</v>
      </c>
      <c r="O18" s="110"/>
    </row>
    <row r="19" spans="1:15" s="4" customFormat="1" ht="56.25">
      <c r="A19" s="236" t="s">
        <v>483</v>
      </c>
      <c r="B19" s="247" t="s">
        <v>484</v>
      </c>
      <c r="C19" s="124" t="s">
        <v>101</v>
      </c>
      <c r="D19" s="124" t="s">
        <v>102</v>
      </c>
      <c r="E19" s="124" t="s">
        <v>485</v>
      </c>
      <c r="F19" s="131">
        <v>0.8</v>
      </c>
      <c r="G19" s="131">
        <v>1</v>
      </c>
      <c r="H19" s="124" t="s">
        <v>161</v>
      </c>
      <c r="I19" s="149">
        <f t="shared" si="4"/>
        <v>0.8</v>
      </c>
      <c r="J19" s="124" t="s">
        <v>162</v>
      </c>
      <c r="K19" s="125">
        <v>3</v>
      </c>
      <c r="L19" s="125">
        <v>3</v>
      </c>
      <c r="M19" s="17">
        <f t="shared" si="3"/>
        <v>1</v>
      </c>
      <c r="N19" s="19" t="s">
        <v>495</v>
      </c>
      <c r="O19" s="110"/>
    </row>
    <row r="20" spans="1:15" s="4" customFormat="1" ht="56.25" customHeight="1">
      <c r="A20" s="242"/>
      <c r="B20" s="248"/>
      <c r="C20" s="124" t="s">
        <v>486</v>
      </c>
      <c r="D20" s="124" t="s">
        <v>487</v>
      </c>
      <c r="E20" s="124" t="s">
        <v>488</v>
      </c>
      <c r="F20" s="131">
        <v>0.8</v>
      </c>
      <c r="G20" s="131">
        <v>1</v>
      </c>
      <c r="H20" s="124" t="s">
        <v>161</v>
      </c>
      <c r="I20" s="149">
        <f t="shared" si="4"/>
        <v>0.8</v>
      </c>
      <c r="J20" s="124" t="s">
        <v>162</v>
      </c>
      <c r="K20" s="125">
        <v>170</v>
      </c>
      <c r="L20" s="125">
        <v>170</v>
      </c>
      <c r="M20" s="17">
        <f t="shared" si="3"/>
        <v>1</v>
      </c>
      <c r="N20" s="19" t="s">
        <v>495</v>
      </c>
      <c r="O20" s="25"/>
    </row>
    <row r="21" spans="1:15" s="4" customFormat="1" ht="56.25">
      <c r="A21" s="237"/>
      <c r="B21" s="157" t="s">
        <v>489</v>
      </c>
      <c r="C21" s="122" t="s">
        <v>104</v>
      </c>
      <c r="D21" s="124" t="s">
        <v>130</v>
      </c>
      <c r="E21" s="122" t="s">
        <v>120</v>
      </c>
      <c r="F21" s="139">
        <v>0.1</v>
      </c>
      <c r="G21" s="131">
        <v>0.3</v>
      </c>
      <c r="H21" s="122" t="s">
        <v>153</v>
      </c>
      <c r="I21" s="132">
        <f t="shared" si="2"/>
        <v>0.1</v>
      </c>
      <c r="J21" s="122" t="s">
        <v>154</v>
      </c>
      <c r="K21" s="125">
        <v>83</v>
      </c>
      <c r="L21" s="125">
        <v>4625</v>
      </c>
      <c r="M21" s="17">
        <f t="shared" si="3"/>
        <v>1.7945945945945944E-2</v>
      </c>
      <c r="N21" s="19" t="s">
        <v>494</v>
      </c>
      <c r="O21" s="25"/>
    </row>
    <row r="22" spans="1:15" ht="56.25">
      <c r="A22" s="122" t="s">
        <v>490</v>
      </c>
      <c r="B22" s="158" t="s">
        <v>491</v>
      </c>
      <c r="C22" s="124" t="s">
        <v>492</v>
      </c>
      <c r="D22" s="124" t="s">
        <v>115</v>
      </c>
      <c r="E22" s="124" t="s">
        <v>116</v>
      </c>
      <c r="F22" s="131">
        <v>0.9</v>
      </c>
      <c r="G22" s="131">
        <v>1</v>
      </c>
      <c r="H22" s="124" t="s">
        <v>175</v>
      </c>
      <c r="I22" s="149">
        <f>F22</f>
        <v>0.9</v>
      </c>
      <c r="J22" s="131">
        <v>0.9</v>
      </c>
      <c r="K22" s="125">
        <v>4</v>
      </c>
      <c r="L22" s="125">
        <v>4</v>
      </c>
      <c r="M22" s="17">
        <f t="shared" ref="M22" si="5">(K22/L22)</f>
        <v>1</v>
      </c>
      <c r="N22" s="19" t="s">
        <v>266</v>
      </c>
    </row>
  </sheetData>
  <mergeCells count="26">
    <mergeCell ref="A12:A18"/>
    <mergeCell ref="A19:A21"/>
    <mergeCell ref="B19:B20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A1:M1"/>
    <mergeCell ref="A2:M2"/>
    <mergeCell ref="A3:M3"/>
    <mergeCell ref="A9:K9"/>
    <mergeCell ref="A10:A11"/>
    <mergeCell ref="B10:B11"/>
    <mergeCell ref="C10:C11"/>
    <mergeCell ref="D10:D11"/>
    <mergeCell ref="E10:E11"/>
    <mergeCell ref="F10:F11"/>
    <mergeCell ref="G10:G11"/>
    <mergeCell ref="H10:J10"/>
    <mergeCell ref="K10:M10"/>
  </mergeCells>
  <conditionalFormatting sqref="M12:M17 M19:M22">
    <cfRule type="cellIs" dxfId="290" priority="40" operator="greaterThan">
      <formula>I12</formula>
    </cfRule>
    <cfRule type="cellIs" dxfId="289" priority="41" operator="equal">
      <formula>I12</formula>
    </cfRule>
    <cfRule type="cellIs" dxfId="288" priority="42" operator="lessThan">
      <formula>I12</formula>
    </cfRule>
  </conditionalFormatting>
  <conditionalFormatting sqref="M12:M17 M19:M22">
    <cfRule type="cellIs" dxfId="287" priority="37" operator="greaterThan">
      <formula>I12</formula>
    </cfRule>
    <cfRule type="cellIs" dxfId="286" priority="38" operator="equal">
      <formula>I12</formula>
    </cfRule>
    <cfRule type="cellIs" dxfId="285" priority="39" operator="lessThan">
      <formula>I12</formula>
    </cfRule>
  </conditionalFormatting>
  <conditionalFormatting sqref="M19:M20">
    <cfRule type="cellIs" dxfId="284" priority="28" operator="greaterThan">
      <formula>I19</formula>
    </cfRule>
    <cfRule type="cellIs" dxfId="283" priority="29" operator="equal">
      <formula>I19</formula>
    </cfRule>
    <cfRule type="cellIs" dxfId="282" priority="30" operator="lessThan">
      <formula>I19</formula>
    </cfRule>
  </conditionalFormatting>
  <conditionalFormatting sqref="M19:M20">
    <cfRule type="cellIs" dxfId="281" priority="25" operator="greaterThan">
      <formula>I19</formula>
    </cfRule>
    <cfRule type="cellIs" dxfId="280" priority="26" operator="equal">
      <formula>I19</formula>
    </cfRule>
    <cfRule type="cellIs" dxfId="279" priority="27" operator="lessThan">
      <formula>I19</formula>
    </cfRule>
  </conditionalFormatting>
  <conditionalFormatting sqref="M7">
    <cfRule type="cellIs" dxfId="278" priority="4" operator="greaterThan">
      <formula>I7</formula>
    </cfRule>
    <cfRule type="cellIs" dxfId="277" priority="5" operator="equal">
      <formula>I7</formula>
    </cfRule>
    <cfRule type="cellIs" dxfId="276" priority="6" operator="lessThan">
      <formula>I7</formula>
    </cfRule>
  </conditionalFormatting>
  <conditionalFormatting sqref="M7">
    <cfRule type="cellIs" dxfId="275" priority="1" operator="greaterThan">
      <formula>I7</formula>
    </cfRule>
    <cfRule type="cellIs" dxfId="274" priority="2" operator="equal">
      <formula>I7</formula>
    </cfRule>
    <cfRule type="cellIs" dxfId="273" priority="3" operator="lessThan">
      <formula>I7</formula>
    </cfRule>
  </conditionalFormatting>
  <hyperlinks>
    <hyperlink ref="O3" location="CONCENTRADO!A1" display="CONCENTRADO"/>
    <hyperlink ref="M12" r:id="rId1" display="siapa_2016\siapa_2016_1.xlsx"/>
    <hyperlink ref="M13" r:id="rId2" display="siapa_2016\siapa_2016.xlsx"/>
    <hyperlink ref="M14:M21" r:id="rId3" display="siapa_2016\siapa_2016.xlsx"/>
    <hyperlink ref="M22" r:id="rId4" display="siapa_2016\siapa_2016.xlsx"/>
    <hyperlink ref="M7" r:id="rId5" display="siapa_2016\siapa_2016.xlsx"/>
  </hyperlinks>
  <pageMargins left="0.7" right="0.7" top="0.75" bottom="0.75" header="0.3" footer="0.3"/>
  <pageSetup scale="57" orientation="landscape" r:id="rId6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"/>
  <sheetViews>
    <sheetView workbookViewId="0">
      <selection activeCell="A7" sqref="A7"/>
    </sheetView>
  </sheetViews>
  <sheetFormatPr baseColWidth="10" defaultRowHeight="15"/>
  <cols>
    <col min="1" max="2" width="15.140625" style="18" customWidth="1"/>
    <col min="3" max="3" width="31" style="18" customWidth="1"/>
    <col min="4" max="4" width="24" style="18" customWidth="1"/>
    <col min="5" max="5" width="22.5703125" style="18" customWidth="1"/>
    <col min="6" max="7" width="11.42578125" style="18" customWidth="1"/>
    <col min="11" max="12" width="13.140625" bestFit="1" customWidth="1"/>
    <col min="14" max="14" width="11.42578125" style="5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19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19"/>
    </row>
    <row r="3" spans="1:15">
      <c r="A3" s="222" t="s">
        <v>500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19"/>
      <c r="O3" s="103" t="s">
        <v>273</v>
      </c>
    </row>
    <row r="4" spans="1:15" ht="22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  <c r="N4" s="19"/>
      <c r="O4" s="24"/>
    </row>
    <row r="5" spans="1:15" ht="14.25" customHeight="1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378</v>
      </c>
      <c r="H5" s="220" t="s">
        <v>136</v>
      </c>
      <c r="I5" s="220"/>
      <c r="J5" s="220"/>
      <c r="K5" s="220" t="s">
        <v>292</v>
      </c>
      <c r="L5" s="220"/>
      <c r="M5" s="220"/>
      <c r="N5" s="19"/>
    </row>
    <row r="6" spans="1:15" s="3" customFormat="1" ht="23.25" customHeight="1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129" t="s">
        <v>140</v>
      </c>
      <c r="L6" s="129" t="s">
        <v>141</v>
      </c>
      <c r="M6" s="16" t="s">
        <v>142</v>
      </c>
      <c r="N6" s="19"/>
    </row>
    <row r="7" spans="1:15" s="4" customFormat="1" ht="48" customHeight="1">
      <c r="A7" s="146" t="s">
        <v>496</v>
      </c>
      <c r="B7" s="146"/>
      <c r="C7" s="146" t="s">
        <v>497</v>
      </c>
      <c r="D7" s="146" t="s">
        <v>498</v>
      </c>
      <c r="E7" s="146" t="s">
        <v>499</v>
      </c>
      <c r="F7" s="147">
        <v>0.9</v>
      </c>
      <c r="G7" s="147">
        <v>1</v>
      </c>
      <c r="H7" s="122" t="s">
        <v>175</v>
      </c>
      <c r="I7" s="132">
        <f t="shared" ref="I7" si="0">F7</f>
        <v>0.9</v>
      </c>
      <c r="J7" s="122" t="s">
        <v>176</v>
      </c>
      <c r="K7" s="127"/>
      <c r="L7" s="127"/>
      <c r="M7" s="17" t="e">
        <f t="shared" ref="M7" si="1">(K7/L7)</f>
        <v>#DIV/0!</v>
      </c>
      <c r="N7" s="19" t="s">
        <v>500</v>
      </c>
      <c r="O7" s="25"/>
    </row>
    <row r="11" spans="1:15">
      <c r="F11" s="121"/>
    </row>
  </sheetData>
  <mergeCells count="13">
    <mergeCell ref="G5:G6"/>
    <mergeCell ref="H5:J5"/>
    <mergeCell ref="K5:M5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</mergeCells>
  <conditionalFormatting sqref="M7">
    <cfRule type="cellIs" dxfId="272" priority="10" operator="greaterThan">
      <formula>I7</formula>
    </cfRule>
    <cfRule type="cellIs" dxfId="271" priority="11" operator="equal">
      <formula>I7</formula>
    </cfRule>
    <cfRule type="cellIs" dxfId="270" priority="12" operator="lessThan">
      <formula>I7</formula>
    </cfRule>
  </conditionalFormatting>
  <conditionalFormatting sqref="M7">
    <cfRule type="cellIs" dxfId="269" priority="7" operator="greaterThan">
      <formula>I7</formula>
    </cfRule>
    <cfRule type="cellIs" dxfId="268" priority="8" operator="equal">
      <formula>I7</formula>
    </cfRule>
    <cfRule type="cellIs" dxfId="267" priority="9" operator="lessThan">
      <formula>I7</formula>
    </cfRule>
  </conditionalFormatting>
  <hyperlinks>
    <hyperlink ref="O3" location="CONCENTRADO!A1" display="CONCENTRADO"/>
    <hyperlink ref="M7" r:id="rId1" display="siapa_2016\siapa_2016_1.xlsx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"/>
  <sheetViews>
    <sheetView zoomScaleNormal="100" workbookViewId="0">
      <selection activeCell="E18" sqref="E18"/>
    </sheetView>
  </sheetViews>
  <sheetFormatPr baseColWidth="10" defaultRowHeight="15"/>
  <cols>
    <col min="1" max="2" width="15.140625" style="18" customWidth="1"/>
    <col min="3" max="3" width="31" style="18" customWidth="1"/>
    <col min="4" max="4" width="24" style="18" customWidth="1"/>
    <col min="5" max="5" width="22.5703125" style="18" customWidth="1"/>
    <col min="6" max="7" width="11.42578125" style="18" customWidth="1"/>
    <col min="11" max="12" width="13.140625" bestFit="1" customWidth="1"/>
    <col min="14" max="14" width="11.42578125" style="5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19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19"/>
    </row>
    <row r="3" spans="1:15">
      <c r="A3" s="222" t="s">
        <v>512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19"/>
      <c r="O3" s="103" t="s">
        <v>273</v>
      </c>
    </row>
    <row r="4" spans="1:15" ht="22.5" customHeight="1">
      <c r="A4" s="249" t="s">
        <v>395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M4" s="11"/>
      <c r="N4" s="19"/>
      <c r="O4" s="24"/>
    </row>
    <row r="5" spans="1:15" ht="14.25" customHeight="1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378</v>
      </c>
      <c r="H5" s="220" t="s">
        <v>136</v>
      </c>
      <c r="I5" s="220"/>
      <c r="J5" s="220"/>
      <c r="K5" s="220" t="s">
        <v>292</v>
      </c>
      <c r="L5" s="220"/>
      <c r="M5" s="220"/>
      <c r="N5" s="19"/>
    </row>
    <row r="6" spans="1:15" s="3" customFormat="1" ht="23.25" customHeight="1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129" t="s">
        <v>140</v>
      </c>
      <c r="L6" s="129" t="s">
        <v>141</v>
      </c>
      <c r="M6" s="16" t="s">
        <v>142</v>
      </c>
      <c r="N6" s="19"/>
    </row>
    <row r="7" spans="1:15" s="4" customFormat="1" ht="48" customHeight="1">
      <c r="A7" s="230" t="s">
        <v>501</v>
      </c>
      <c r="B7" s="230" t="s">
        <v>502</v>
      </c>
      <c r="C7" s="231" t="s">
        <v>503</v>
      </c>
      <c r="D7" s="231" t="s">
        <v>504</v>
      </c>
      <c r="E7" s="146" t="s">
        <v>505</v>
      </c>
      <c r="F7" s="147">
        <v>0.1</v>
      </c>
      <c r="G7" s="147">
        <v>0.3</v>
      </c>
      <c r="H7" s="122" t="s">
        <v>153</v>
      </c>
      <c r="I7" s="132">
        <f t="shared" ref="I7:I9" si="0">F7</f>
        <v>0.1</v>
      </c>
      <c r="J7" s="122" t="s">
        <v>154</v>
      </c>
      <c r="K7" s="127">
        <v>3</v>
      </c>
      <c r="L7" s="127">
        <v>14</v>
      </c>
      <c r="M7" s="17">
        <f t="shared" ref="M7:M9" si="1">(K7/L7)</f>
        <v>0.21428571428571427</v>
      </c>
      <c r="N7" s="19" t="s">
        <v>512</v>
      </c>
      <c r="O7" s="25"/>
    </row>
    <row r="8" spans="1:15" s="4" customFormat="1" ht="45">
      <c r="A8" s="230"/>
      <c r="B8" s="230"/>
      <c r="C8" s="232"/>
      <c r="D8" s="232"/>
      <c r="E8" s="146" t="s">
        <v>506</v>
      </c>
      <c r="F8" s="176">
        <v>0.1</v>
      </c>
      <c r="G8" s="176">
        <v>0.3</v>
      </c>
      <c r="H8" s="122" t="s">
        <v>153</v>
      </c>
      <c r="I8" s="132">
        <f t="shared" si="0"/>
        <v>0.1</v>
      </c>
      <c r="J8" s="122" t="s">
        <v>154</v>
      </c>
      <c r="K8" s="122">
        <v>0</v>
      </c>
      <c r="L8" s="122">
        <v>14</v>
      </c>
      <c r="M8" s="17">
        <f t="shared" si="1"/>
        <v>0</v>
      </c>
      <c r="N8" s="19" t="s">
        <v>512</v>
      </c>
      <c r="O8" s="25"/>
    </row>
    <row r="9" spans="1:15" s="4" customFormat="1" ht="49.5" customHeight="1">
      <c r="A9" s="145" t="s">
        <v>507</v>
      </c>
      <c r="B9" s="145" t="s">
        <v>508</v>
      </c>
      <c r="C9" s="146" t="s">
        <v>509</v>
      </c>
      <c r="D9" s="146" t="s">
        <v>510</v>
      </c>
      <c r="E9" s="146" t="s">
        <v>511</v>
      </c>
      <c r="F9" s="147">
        <v>0.7</v>
      </c>
      <c r="G9" s="147">
        <v>1</v>
      </c>
      <c r="H9" s="122" t="s">
        <v>149</v>
      </c>
      <c r="I9" s="132">
        <f t="shared" si="0"/>
        <v>0.7</v>
      </c>
      <c r="J9" s="122" t="s">
        <v>150</v>
      </c>
      <c r="K9" s="130">
        <v>17</v>
      </c>
      <c r="L9" s="130">
        <v>14</v>
      </c>
      <c r="M9" s="17">
        <f t="shared" si="1"/>
        <v>1.2142857142857142</v>
      </c>
      <c r="N9" s="19" t="s">
        <v>512</v>
      </c>
      <c r="O9" s="110"/>
    </row>
    <row r="13" spans="1:15">
      <c r="F13" s="121"/>
    </row>
  </sheetData>
  <mergeCells count="17">
    <mergeCell ref="A7:A8"/>
    <mergeCell ref="B7:B8"/>
    <mergeCell ref="C7:C8"/>
    <mergeCell ref="D7:D8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</mergeCells>
  <conditionalFormatting sqref="M7:M9">
    <cfRule type="cellIs" dxfId="266" priority="10" operator="greaterThan">
      <formula>I7</formula>
    </cfRule>
    <cfRule type="cellIs" dxfId="265" priority="11" operator="equal">
      <formula>I7</formula>
    </cfRule>
    <cfRule type="cellIs" dxfId="264" priority="12" operator="lessThan">
      <formula>I7</formula>
    </cfRule>
  </conditionalFormatting>
  <conditionalFormatting sqref="M7:M9">
    <cfRule type="cellIs" dxfId="263" priority="7" operator="greaterThan">
      <formula>I7</formula>
    </cfRule>
    <cfRule type="cellIs" dxfId="262" priority="8" operator="equal">
      <formula>I7</formula>
    </cfRule>
    <cfRule type="cellIs" dxfId="261" priority="9" operator="lessThan">
      <formula>I7</formula>
    </cfRule>
  </conditionalFormatting>
  <hyperlinks>
    <hyperlink ref="O3" location="CONCENTRADO!A1" display="CONCENTRADO"/>
    <hyperlink ref="M7" r:id="rId1" display="siapa_2016\siapa_2016_1.xlsx"/>
    <hyperlink ref="M8" r:id="rId2" display="siapa_2016\siapa_2016.xlsx"/>
    <hyperlink ref="M9" r:id="rId3" display="siapa_2016\siapa_2016.xlsx"/>
  </hyperlinks>
  <pageMargins left="0.70866141732283472" right="0.70866141732283472" top="0.74803149606299213" bottom="0.74803149606299213" header="0.31496062992125984" footer="0.31496062992125984"/>
  <pageSetup scale="57" orientation="landscape" r:id="rId4"/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activeCell="J11" sqref="J11"/>
    </sheetView>
  </sheetViews>
  <sheetFormatPr baseColWidth="10" defaultRowHeight="15"/>
  <cols>
    <col min="1" max="2" width="15.140625" style="18" customWidth="1"/>
    <col min="3" max="3" width="31" style="18" customWidth="1"/>
    <col min="4" max="4" width="24" style="18" customWidth="1"/>
    <col min="5" max="5" width="22.5703125" style="18" customWidth="1"/>
    <col min="6" max="7" width="11.42578125" style="18" customWidth="1"/>
    <col min="11" max="11" width="12.42578125" customWidth="1"/>
    <col min="14" max="14" width="11.42578125" style="23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5">
      <c r="A3" s="222" t="str">
        <f>CONCENTRADO!L12</f>
        <v>EVALUACIÓN ENERO-MARZO DE 2018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O3" s="103" t="s">
        <v>273</v>
      </c>
    </row>
    <row r="4" spans="1:15" ht="22.5" customHeight="1">
      <c r="A4" s="223" t="s">
        <v>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</row>
    <row r="5" spans="1:15" ht="14.25" customHeight="1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5</v>
      </c>
      <c r="H5" s="220" t="s">
        <v>136</v>
      </c>
      <c r="I5" s="220"/>
      <c r="J5" s="220"/>
      <c r="K5" s="220" t="str">
        <f>CONCENTRADO!L12</f>
        <v>EVALUACIÓN ENERO-MARZO DE 2018</v>
      </c>
      <c r="L5" s="220"/>
      <c r="M5" s="220"/>
    </row>
    <row r="6" spans="1:15" s="3" customFormat="1" ht="23.25" customHeight="1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15" t="s">
        <v>140</v>
      </c>
      <c r="L6" s="15" t="s">
        <v>141</v>
      </c>
      <c r="M6" s="16" t="s">
        <v>142</v>
      </c>
      <c r="N6" s="23"/>
    </row>
    <row r="7" spans="1:15" ht="33.75" customHeight="1">
      <c r="A7" s="229" t="s">
        <v>411</v>
      </c>
      <c r="B7" s="238" t="s">
        <v>412</v>
      </c>
      <c r="C7" s="166" t="s">
        <v>80</v>
      </c>
      <c r="D7" s="166" t="s">
        <v>81</v>
      </c>
      <c r="E7" s="166" t="s">
        <v>82</v>
      </c>
      <c r="F7" s="131">
        <v>0.55000000000000004</v>
      </c>
      <c r="G7" s="131">
        <v>0.65</v>
      </c>
      <c r="H7" s="165" t="s">
        <v>159</v>
      </c>
      <c r="I7" s="132">
        <f>F7</f>
        <v>0.55000000000000004</v>
      </c>
      <c r="J7" s="165" t="s">
        <v>160</v>
      </c>
      <c r="K7" s="165">
        <f>'SERVICIOS PUBLICOS'!K7</f>
        <v>320</v>
      </c>
      <c r="L7" s="185">
        <f>'SERVICIOS PUBLICOS'!L7</f>
        <v>355</v>
      </c>
      <c r="M7" s="169">
        <f>(K7/L7)</f>
        <v>0.90140845070422537</v>
      </c>
      <c r="N7" s="19" t="s">
        <v>177</v>
      </c>
    </row>
    <row r="8" spans="1:15" ht="33.75">
      <c r="A8" s="229"/>
      <c r="B8" s="238"/>
      <c r="C8" s="166" t="s">
        <v>83</v>
      </c>
      <c r="D8" s="166" t="s">
        <v>84</v>
      </c>
      <c r="E8" s="166" t="s">
        <v>85</v>
      </c>
      <c r="F8" s="131">
        <v>0.65</v>
      </c>
      <c r="G8" s="131">
        <v>0.8</v>
      </c>
      <c r="H8" s="165" t="s">
        <v>147</v>
      </c>
      <c r="I8" s="132">
        <f t="shared" ref="I8:I13" si="0">F8</f>
        <v>0.65</v>
      </c>
      <c r="J8" s="165" t="s">
        <v>148</v>
      </c>
      <c r="K8" s="185">
        <f>'SERVICIOS PUBLICOS'!K8</f>
        <v>19435</v>
      </c>
      <c r="L8" s="185">
        <f>'SERVICIOS PUBLICOS'!L8</f>
        <v>21337</v>
      </c>
      <c r="M8" s="169">
        <f t="shared" ref="M8:M21" si="1">(K8/L8)</f>
        <v>0.91085907109715514</v>
      </c>
      <c r="N8" s="19" t="s">
        <v>177</v>
      </c>
    </row>
    <row r="9" spans="1:15" ht="157.5">
      <c r="A9" s="229"/>
      <c r="B9" s="134" t="s">
        <v>413</v>
      </c>
      <c r="C9" s="166" t="s">
        <v>86</v>
      </c>
      <c r="D9" s="166" t="s">
        <v>87</v>
      </c>
      <c r="E9" s="166" t="s">
        <v>88</v>
      </c>
      <c r="F9" s="131">
        <v>0.8</v>
      </c>
      <c r="G9" s="131">
        <v>0.9</v>
      </c>
      <c r="H9" s="165" t="s">
        <v>161</v>
      </c>
      <c r="I9" s="132">
        <f t="shared" si="0"/>
        <v>0.8</v>
      </c>
      <c r="J9" s="165" t="s">
        <v>162</v>
      </c>
      <c r="K9" s="185">
        <f>'SERVICIOS PUBLICOS'!K9</f>
        <v>381</v>
      </c>
      <c r="L9" s="185">
        <f>'SERVICIOS PUBLICOS'!L9</f>
        <v>383</v>
      </c>
      <c r="M9" s="169">
        <f t="shared" si="1"/>
        <v>0.99477806788511747</v>
      </c>
      <c r="N9" s="19" t="s">
        <v>177</v>
      </c>
    </row>
    <row r="10" spans="1:15" ht="45" customHeight="1">
      <c r="A10" s="228" t="s">
        <v>387</v>
      </c>
      <c r="B10" s="229" t="s">
        <v>388</v>
      </c>
      <c r="C10" s="229" t="s">
        <v>45</v>
      </c>
      <c r="D10" s="229" t="s">
        <v>389</v>
      </c>
      <c r="E10" s="166" t="s">
        <v>390</v>
      </c>
      <c r="F10" s="131">
        <v>0.1</v>
      </c>
      <c r="G10" s="131">
        <v>0.3</v>
      </c>
      <c r="H10" s="166" t="s">
        <v>153</v>
      </c>
      <c r="I10" s="132">
        <f t="shared" si="0"/>
        <v>0.1</v>
      </c>
      <c r="J10" s="166" t="s">
        <v>154</v>
      </c>
      <c r="K10" s="166">
        <f>OBRAS!K7</f>
        <v>62</v>
      </c>
      <c r="L10" s="191">
        <f>OBRAS!L7</f>
        <v>600</v>
      </c>
      <c r="M10" s="172">
        <f t="shared" si="1"/>
        <v>0.10333333333333333</v>
      </c>
      <c r="N10" s="23" t="s">
        <v>181</v>
      </c>
    </row>
    <row r="11" spans="1:15" ht="33.75" customHeight="1">
      <c r="A11" s="228"/>
      <c r="B11" s="229"/>
      <c r="C11" s="229"/>
      <c r="D11" s="229"/>
      <c r="E11" s="166" t="s">
        <v>391</v>
      </c>
      <c r="F11" s="131">
        <v>0.1</v>
      </c>
      <c r="G11" s="131">
        <v>0.3</v>
      </c>
      <c r="H11" s="166" t="s">
        <v>153</v>
      </c>
      <c r="I11" s="132">
        <f t="shared" si="0"/>
        <v>0.1</v>
      </c>
      <c r="J11" s="166" t="s">
        <v>154</v>
      </c>
      <c r="K11" s="191">
        <f>OBRAS!K8</f>
        <v>6</v>
      </c>
      <c r="L11" s="191">
        <f>OBRAS!L8</f>
        <v>26</v>
      </c>
      <c r="M11" s="169">
        <f t="shared" si="1"/>
        <v>0.23076923076923078</v>
      </c>
      <c r="N11" s="23" t="s">
        <v>181</v>
      </c>
    </row>
    <row r="12" spans="1:15" ht="45" customHeight="1">
      <c r="A12" s="229" t="s">
        <v>414</v>
      </c>
      <c r="B12" s="238" t="s">
        <v>415</v>
      </c>
      <c r="C12" s="166" t="s">
        <v>71</v>
      </c>
      <c r="D12" s="166" t="s">
        <v>72</v>
      </c>
      <c r="E12" s="166" t="s">
        <v>73</v>
      </c>
      <c r="F12" s="131">
        <v>0.75</v>
      </c>
      <c r="G12" s="131">
        <v>0.95</v>
      </c>
      <c r="H12" s="165" t="s">
        <v>151</v>
      </c>
      <c r="I12" s="132">
        <f t="shared" si="0"/>
        <v>0.75</v>
      </c>
      <c r="J12" s="165" t="s">
        <v>152</v>
      </c>
      <c r="K12" s="126">
        <f>'SERVICIOS PUBLICOS'!K10</f>
        <v>303</v>
      </c>
      <c r="L12" s="126">
        <f>'SERVICIOS PUBLICOS'!L10</f>
        <v>303</v>
      </c>
      <c r="M12" s="169">
        <f t="shared" si="1"/>
        <v>1</v>
      </c>
      <c r="N12" s="19" t="s">
        <v>178</v>
      </c>
    </row>
    <row r="13" spans="1:15" ht="56.25">
      <c r="A13" s="229" t="s">
        <v>416</v>
      </c>
      <c r="B13" s="238"/>
      <c r="C13" s="166" t="s">
        <v>74</v>
      </c>
      <c r="D13" s="166" t="s">
        <v>75</v>
      </c>
      <c r="E13" s="166" t="s">
        <v>76</v>
      </c>
      <c r="F13" s="131">
        <v>0.5</v>
      </c>
      <c r="G13" s="131">
        <v>0.75</v>
      </c>
      <c r="H13" s="165" t="s">
        <v>145</v>
      </c>
      <c r="I13" s="132">
        <f t="shared" si="0"/>
        <v>0.5</v>
      </c>
      <c r="J13" s="165" t="s">
        <v>146</v>
      </c>
      <c r="K13" s="126">
        <f>'SERVICIOS PUBLICOS'!K11</f>
        <v>39</v>
      </c>
      <c r="L13" s="126">
        <f>'SERVICIOS PUBLICOS'!L11</f>
        <v>39</v>
      </c>
      <c r="M13" s="169">
        <f t="shared" si="1"/>
        <v>1</v>
      </c>
      <c r="N13" s="19" t="s">
        <v>178</v>
      </c>
    </row>
    <row r="14" spans="1:15" ht="90">
      <c r="A14" s="229"/>
      <c r="B14" s="134" t="s">
        <v>417</v>
      </c>
      <c r="C14" s="166" t="s">
        <v>77</v>
      </c>
      <c r="D14" s="166" t="s">
        <v>78</v>
      </c>
      <c r="E14" s="166" t="s">
        <v>79</v>
      </c>
      <c r="F14" s="131">
        <v>0.9</v>
      </c>
      <c r="G14" s="131">
        <v>1</v>
      </c>
      <c r="H14" s="165" t="s">
        <v>175</v>
      </c>
      <c r="I14" s="153">
        <v>0.9</v>
      </c>
      <c r="J14" s="165" t="s">
        <v>176</v>
      </c>
      <c r="K14" s="126">
        <f>'SERVICIOS PUBLICOS'!K12</f>
        <v>67</v>
      </c>
      <c r="L14" s="126">
        <f>'SERVICIOS PUBLICOS'!L12</f>
        <v>67</v>
      </c>
      <c r="M14" s="169">
        <f t="shared" si="1"/>
        <v>1</v>
      </c>
      <c r="N14" s="19" t="s">
        <v>178</v>
      </c>
    </row>
    <row r="15" spans="1:15" s="137" customFormat="1" ht="112.5">
      <c r="A15" s="228" t="s">
        <v>317</v>
      </c>
      <c r="B15" s="140" t="s">
        <v>318</v>
      </c>
      <c r="C15" s="166" t="s">
        <v>319</v>
      </c>
      <c r="D15" s="166" t="s">
        <v>320</v>
      </c>
      <c r="E15" s="166" t="s">
        <v>321</v>
      </c>
      <c r="F15" s="139">
        <v>0.1</v>
      </c>
      <c r="G15" s="131">
        <v>0.4</v>
      </c>
      <c r="H15" s="165" t="s">
        <v>153</v>
      </c>
      <c r="I15" s="132">
        <f t="shared" ref="I15:I21" si="2">F15</f>
        <v>0.1</v>
      </c>
      <c r="J15" s="165" t="s">
        <v>154</v>
      </c>
      <c r="K15" s="165">
        <f>BIENESTAR!K7</f>
        <v>203</v>
      </c>
      <c r="L15" s="183">
        <f>BIENESTAR!L7</f>
        <v>295</v>
      </c>
      <c r="M15" s="169">
        <f t="shared" si="1"/>
        <v>0.68813559322033901</v>
      </c>
      <c r="N15" s="19" t="s">
        <v>328</v>
      </c>
    </row>
    <row r="16" spans="1:15" s="137" customFormat="1" ht="78.75">
      <c r="A16" s="228"/>
      <c r="B16" s="141" t="s">
        <v>322</v>
      </c>
      <c r="C16" s="166" t="s">
        <v>323</v>
      </c>
      <c r="D16" s="166" t="s">
        <v>324</v>
      </c>
      <c r="E16" s="166" t="s">
        <v>325</v>
      </c>
      <c r="F16" s="139">
        <v>0.03</v>
      </c>
      <c r="G16" s="131">
        <v>0.2</v>
      </c>
      <c r="H16" s="165" t="s">
        <v>326</v>
      </c>
      <c r="I16" s="132">
        <f t="shared" si="2"/>
        <v>0.03</v>
      </c>
      <c r="J16" s="165" t="s">
        <v>327</v>
      </c>
      <c r="K16" s="183">
        <f>BIENESTAR!K8</f>
        <v>505</v>
      </c>
      <c r="L16" s="183">
        <f>BIENESTAR!L8</f>
        <v>1944</v>
      </c>
      <c r="M16" s="169">
        <f t="shared" si="1"/>
        <v>0.25977366255144035</v>
      </c>
      <c r="N16" s="19" t="s">
        <v>328</v>
      </c>
    </row>
    <row r="17" spans="1:15" ht="45">
      <c r="A17" s="166" t="s">
        <v>423</v>
      </c>
      <c r="B17" s="134" t="s">
        <v>424</v>
      </c>
      <c r="C17" s="154" t="s">
        <v>425</v>
      </c>
      <c r="D17" s="154" t="s">
        <v>426</v>
      </c>
      <c r="E17" s="154" t="s">
        <v>427</v>
      </c>
      <c r="F17" s="131">
        <v>0.6</v>
      </c>
      <c r="G17" s="131">
        <v>0.75</v>
      </c>
      <c r="H17" s="166" t="s">
        <v>171</v>
      </c>
      <c r="I17" s="131">
        <f t="shared" si="2"/>
        <v>0.6</v>
      </c>
      <c r="J17" s="166" t="s">
        <v>146</v>
      </c>
      <c r="K17" s="165">
        <f>'[1]SERVICIOS PUBLICOS'!$K$34</f>
        <v>613</v>
      </c>
      <c r="L17" s="185">
        <f>'[1]SERVICIOS PUBLICOS'!$K$34</f>
        <v>613</v>
      </c>
      <c r="M17" s="169">
        <f t="shared" si="1"/>
        <v>1</v>
      </c>
      <c r="N17" s="23" t="s">
        <v>430</v>
      </c>
    </row>
    <row r="18" spans="1:15" s="3" customFormat="1" ht="78.75">
      <c r="A18" s="165" t="s">
        <v>518</v>
      </c>
      <c r="B18" s="165" t="s">
        <v>293</v>
      </c>
      <c r="C18" s="166" t="s">
        <v>294</v>
      </c>
      <c r="D18" s="166" t="s">
        <v>295</v>
      </c>
      <c r="E18" s="166" t="s">
        <v>296</v>
      </c>
      <c r="F18" s="131">
        <v>0.1</v>
      </c>
      <c r="G18" s="131">
        <v>0.5</v>
      </c>
      <c r="H18" s="165" t="s">
        <v>153</v>
      </c>
      <c r="I18" s="132">
        <f t="shared" si="2"/>
        <v>0.1</v>
      </c>
      <c r="J18" s="165" t="s">
        <v>154</v>
      </c>
      <c r="K18" s="165">
        <f>BIENESTAR!K9</f>
        <v>691</v>
      </c>
      <c r="L18" s="183">
        <f>BIENESTAR!L9</f>
        <v>1978</v>
      </c>
      <c r="M18" s="169">
        <f t="shared" si="1"/>
        <v>0.34934277047522749</v>
      </c>
      <c r="N18" s="19" t="s">
        <v>182</v>
      </c>
    </row>
    <row r="19" spans="1:15" s="3" customFormat="1" ht="90">
      <c r="A19" s="166" t="s">
        <v>297</v>
      </c>
      <c r="B19" s="135" t="s">
        <v>298</v>
      </c>
      <c r="C19" s="166" t="s">
        <v>105</v>
      </c>
      <c r="D19" s="166" t="s">
        <v>106</v>
      </c>
      <c r="E19" s="166" t="s">
        <v>107</v>
      </c>
      <c r="F19" s="131">
        <v>0.2</v>
      </c>
      <c r="G19" s="131">
        <v>0.4</v>
      </c>
      <c r="H19" s="165" t="s">
        <v>157</v>
      </c>
      <c r="I19" s="132">
        <f>F19</f>
        <v>0.2</v>
      </c>
      <c r="J19" s="165" t="s">
        <v>158</v>
      </c>
      <c r="K19" s="136">
        <f>BIENESTAR!K12</f>
        <v>733</v>
      </c>
      <c r="L19" s="136">
        <f>BIENESTAR!L12</f>
        <v>24302</v>
      </c>
      <c r="M19" s="169">
        <f>(K19/L19)</f>
        <v>3.0162126573944532E-2</v>
      </c>
      <c r="N19" s="19" t="s">
        <v>185</v>
      </c>
    </row>
    <row r="20" spans="1:15" ht="101.25">
      <c r="A20" s="229" t="s">
        <v>421</v>
      </c>
      <c r="B20" s="166" t="s">
        <v>422</v>
      </c>
      <c r="C20" s="166" t="s">
        <v>95</v>
      </c>
      <c r="D20" s="166" t="s">
        <v>96</v>
      </c>
      <c r="E20" s="166" t="s">
        <v>97</v>
      </c>
      <c r="F20" s="131">
        <v>0.5</v>
      </c>
      <c r="G20" s="131">
        <v>0.75</v>
      </c>
      <c r="H20" s="166" t="s">
        <v>145</v>
      </c>
      <c r="I20" s="132">
        <f t="shared" si="2"/>
        <v>0.5</v>
      </c>
      <c r="J20" s="166" t="s">
        <v>146</v>
      </c>
      <c r="K20" s="165">
        <f>'SERVICIOS PUBLICOS'!K14</f>
        <v>80</v>
      </c>
      <c r="L20" s="185">
        <f>'SERVICIOS PUBLICOS'!L14</f>
        <v>95</v>
      </c>
      <c r="M20" s="169">
        <f t="shared" si="1"/>
        <v>0.84210526315789469</v>
      </c>
      <c r="N20" s="23" t="s">
        <v>180</v>
      </c>
    </row>
    <row r="21" spans="1:15" s="137" customFormat="1" ht="41.25" customHeight="1">
      <c r="A21" s="229"/>
      <c r="B21" s="157" t="s">
        <v>514</v>
      </c>
      <c r="C21" s="166" t="s">
        <v>472</v>
      </c>
      <c r="D21" s="166" t="s">
        <v>515</v>
      </c>
      <c r="E21" s="165" t="s">
        <v>516</v>
      </c>
      <c r="F21" s="139">
        <v>0.6</v>
      </c>
      <c r="G21" s="131">
        <v>0.9</v>
      </c>
      <c r="H21" s="165" t="s">
        <v>171</v>
      </c>
      <c r="I21" s="132">
        <f t="shared" si="2"/>
        <v>0.6</v>
      </c>
      <c r="J21" s="165" t="s">
        <v>172</v>
      </c>
      <c r="K21" s="125">
        <f>TESORERIA!K7</f>
        <v>703</v>
      </c>
      <c r="L21" s="125">
        <f>TESORERIA!L7</f>
        <v>3600</v>
      </c>
      <c r="M21" s="169">
        <f t="shared" si="1"/>
        <v>0.19527777777777777</v>
      </c>
      <c r="N21" s="19" t="s">
        <v>493</v>
      </c>
    </row>
    <row r="22" spans="1:15" ht="34.5">
      <c r="A22" s="166" t="s">
        <v>428</v>
      </c>
      <c r="B22" s="140" t="s">
        <v>429</v>
      </c>
      <c r="C22" s="166" t="s">
        <v>98</v>
      </c>
      <c r="D22" s="166" t="s">
        <v>99</v>
      </c>
      <c r="E22" s="166" t="s">
        <v>100</v>
      </c>
      <c r="F22" s="131">
        <v>0.8</v>
      </c>
      <c r="G22" s="131">
        <v>0.95</v>
      </c>
      <c r="H22" s="165" t="s">
        <v>161</v>
      </c>
      <c r="I22" s="132">
        <f t="shared" ref="I22" si="3">F22</f>
        <v>0.8</v>
      </c>
      <c r="J22" s="165" t="s">
        <v>162</v>
      </c>
      <c r="K22" s="165">
        <f>'SERVICIOS PUBLICOS'!K15</f>
        <v>13424</v>
      </c>
      <c r="L22" s="185">
        <f>'SERVICIOS PUBLICOS'!L15</f>
        <v>16571</v>
      </c>
      <c r="M22" s="169">
        <f t="shared" ref="M22:M29" si="4">(K22/L22)</f>
        <v>0.81008991611852033</v>
      </c>
      <c r="N22" s="23" t="s">
        <v>192</v>
      </c>
    </row>
    <row r="23" spans="1:15" ht="33.75" customHeight="1">
      <c r="A23" s="166" t="s">
        <v>418</v>
      </c>
      <c r="B23" s="134" t="s">
        <v>419</v>
      </c>
      <c r="C23" s="166" t="s">
        <v>89</v>
      </c>
      <c r="D23" s="166" t="s">
        <v>90</v>
      </c>
      <c r="E23" s="166" t="s">
        <v>91</v>
      </c>
      <c r="F23" s="131">
        <v>0.8</v>
      </c>
      <c r="G23" s="131">
        <v>1</v>
      </c>
      <c r="H23" s="165" t="s">
        <v>161</v>
      </c>
      <c r="I23" s="153">
        <v>0.8</v>
      </c>
      <c r="J23" s="165" t="s">
        <v>162</v>
      </c>
      <c r="K23" s="185">
        <f>'SERVICIOS PUBLICOS'!K16</f>
        <v>120</v>
      </c>
      <c r="L23" s="185">
        <f>'SERVICIOS PUBLICOS'!L16</f>
        <v>120</v>
      </c>
      <c r="M23" s="169">
        <f t="shared" si="4"/>
        <v>1</v>
      </c>
      <c r="N23" s="19" t="s">
        <v>179</v>
      </c>
      <c r="O23" s="5"/>
    </row>
    <row r="24" spans="1:15" ht="123.75">
      <c r="A24" s="166" t="s">
        <v>418</v>
      </c>
      <c r="B24" s="134" t="s">
        <v>420</v>
      </c>
      <c r="C24" s="166" t="s">
        <v>92</v>
      </c>
      <c r="D24" s="166" t="s">
        <v>93</v>
      </c>
      <c r="E24" s="166" t="s">
        <v>94</v>
      </c>
      <c r="F24" s="131">
        <v>0.5</v>
      </c>
      <c r="G24" s="131">
        <v>0.6</v>
      </c>
      <c r="H24" s="165" t="s">
        <v>145</v>
      </c>
      <c r="I24" s="132">
        <f t="shared" ref="I24:I29" si="5">F24</f>
        <v>0.5</v>
      </c>
      <c r="J24" s="165" t="s">
        <v>146</v>
      </c>
      <c r="K24" s="185">
        <f>'SERVICIOS PUBLICOS'!K17</f>
        <v>67</v>
      </c>
      <c r="L24" s="185">
        <f>'SERVICIOS PUBLICOS'!L17</f>
        <v>67</v>
      </c>
      <c r="M24" s="169">
        <f t="shared" si="4"/>
        <v>1</v>
      </c>
      <c r="N24" s="19" t="s">
        <v>179</v>
      </c>
    </row>
    <row r="25" spans="1:15" s="3" customFormat="1" ht="56.25" customHeight="1">
      <c r="A25" s="228" t="s">
        <v>304</v>
      </c>
      <c r="B25" s="134" t="s">
        <v>305</v>
      </c>
      <c r="C25" s="166" t="s">
        <v>6</v>
      </c>
      <c r="D25" s="166" t="s">
        <v>7</v>
      </c>
      <c r="E25" s="166" t="s">
        <v>8</v>
      </c>
      <c r="F25" s="131">
        <v>0.1</v>
      </c>
      <c r="G25" s="131">
        <v>0.2</v>
      </c>
      <c r="H25" s="165" t="s">
        <v>153</v>
      </c>
      <c r="I25" s="132">
        <f t="shared" si="5"/>
        <v>0.1</v>
      </c>
      <c r="J25" s="165" t="s">
        <v>154</v>
      </c>
      <c r="K25" s="165">
        <f>BIENESTAR!K10</f>
        <v>40</v>
      </c>
      <c r="L25" s="183">
        <f>BIENESTAR!L10</f>
        <v>45</v>
      </c>
      <c r="M25" s="169">
        <f t="shared" si="4"/>
        <v>0.88888888888888884</v>
      </c>
      <c r="N25" s="19" t="s">
        <v>184</v>
      </c>
    </row>
    <row r="26" spans="1:15" s="3" customFormat="1" ht="101.25">
      <c r="A26" s="228"/>
      <c r="B26" s="134" t="s">
        <v>306</v>
      </c>
      <c r="C26" s="166" t="s">
        <v>307</v>
      </c>
      <c r="D26" s="166" t="s">
        <v>308</v>
      </c>
      <c r="E26" s="166" t="s">
        <v>309</v>
      </c>
      <c r="F26" s="131">
        <v>0.06</v>
      </c>
      <c r="G26" s="131">
        <v>0.3</v>
      </c>
      <c r="H26" s="165" t="s">
        <v>310</v>
      </c>
      <c r="I26" s="132">
        <f t="shared" si="5"/>
        <v>0.06</v>
      </c>
      <c r="J26" s="165" t="s">
        <v>311</v>
      </c>
      <c r="K26" s="183">
        <f>BIENESTAR!K11</f>
        <v>0</v>
      </c>
      <c r="L26" s="183">
        <f>BIENESTAR!L11</f>
        <v>14</v>
      </c>
      <c r="M26" s="169">
        <f t="shared" si="4"/>
        <v>0</v>
      </c>
      <c r="N26" s="19" t="s">
        <v>184</v>
      </c>
    </row>
    <row r="27" spans="1:15" s="3" customFormat="1" ht="123.75">
      <c r="A27" s="166" t="s">
        <v>299</v>
      </c>
      <c r="B27" s="166" t="s">
        <v>300</v>
      </c>
      <c r="C27" s="166" t="s">
        <v>301</v>
      </c>
      <c r="D27" s="166" t="s">
        <v>302</v>
      </c>
      <c r="E27" s="166" t="s">
        <v>303</v>
      </c>
      <c r="F27" s="131">
        <v>0.4</v>
      </c>
      <c r="G27" s="131">
        <v>0.6</v>
      </c>
      <c r="H27" s="165" t="s">
        <v>166</v>
      </c>
      <c r="I27" s="132">
        <f t="shared" si="5"/>
        <v>0.4</v>
      </c>
      <c r="J27" s="165" t="s">
        <v>167</v>
      </c>
      <c r="K27" s="136">
        <f>BIENESTAR!K13</f>
        <v>1480</v>
      </c>
      <c r="L27" s="136">
        <f>BIENESTAR!L13</f>
        <v>25258</v>
      </c>
      <c r="M27" s="172">
        <f t="shared" si="4"/>
        <v>5.8595296539710191E-2</v>
      </c>
      <c r="N27" s="19" t="s">
        <v>183</v>
      </c>
    </row>
    <row r="28" spans="1:15" s="137" customFormat="1" ht="67.5">
      <c r="A28" s="166" t="s">
        <v>312</v>
      </c>
      <c r="B28" s="134" t="s">
        <v>313</v>
      </c>
      <c r="C28" s="138" t="s">
        <v>314</v>
      </c>
      <c r="D28" s="166" t="s">
        <v>131</v>
      </c>
      <c r="E28" s="166" t="s">
        <v>315</v>
      </c>
      <c r="F28" s="139">
        <v>0.01</v>
      </c>
      <c r="G28" s="131">
        <v>0.02</v>
      </c>
      <c r="H28" s="165" t="s">
        <v>173</v>
      </c>
      <c r="I28" s="132">
        <f t="shared" si="5"/>
        <v>0.01</v>
      </c>
      <c r="J28" s="165" t="s">
        <v>174</v>
      </c>
      <c r="K28" s="136">
        <f>BIENESTAR!K14</f>
        <v>1883</v>
      </c>
      <c r="L28" s="136">
        <f>BIENESTAR!L14</f>
        <v>293246</v>
      </c>
      <c r="M28" s="169">
        <f t="shared" si="4"/>
        <v>6.4212299571008644E-3</v>
      </c>
      <c r="N28" s="19" t="s">
        <v>197</v>
      </c>
    </row>
    <row r="29" spans="1:15" s="137" customFormat="1" ht="67.5">
      <c r="A29" s="166" t="s">
        <v>312</v>
      </c>
      <c r="B29" s="134" t="s">
        <v>316</v>
      </c>
      <c r="C29" s="166" t="s">
        <v>133</v>
      </c>
      <c r="D29" s="166" t="s">
        <v>132</v>
      </c>
      <c r="E29" s="166" t="s">
        <v>12</v>
      </c>
      <c r="F29" s="139">
        <v>0.05</v>
      </c>
      <c r="G29" s="131">
        <v>0.2</v>
      </c>
      <c r="H29" s="165" t="s">
        <v>155</v>
      </c>
      <c r="I29" s="132">
        <f t="shared" si="5"/>
        <v>0.05</v>
      </c>
      <c r="J29" s="165" t="s">
        <v>156</v>
      </c>
      <c r="K29" s="136">
        <f>BIENESTAR!K15</f>
        <v>108</v>
      </c>
      <c r="L29" s="136">
        <f>BIENESTAR!L15</f>
        <v>3640</v>
      </c>
      <c r="M29" s="169">
        <f t="shared" si="4"/>
        <v>2.9670329670329669E-2</v>
      </c>
      <c r="N29" s="19" t="s">
        <v>197</v>
      </c>
    </row>
    <row r="32" spans="1:15" ht="15" customHeight="1">
      <c r="A32" s="250" t="s">
        <v>285</v>
      </c>
      <c r="B32" s="251"/>
      <c r="C32" s="251"/>
      <c r="D32" s="250" t="s">
        <v>289</v>
      </c>
      <c r="E32" s="250"/>
      <c r="F32" s="250"/>
      <c r="G32" s="250" t="s">
        <v>287</v>
      </c>
      <c r="H32" s="251"/>
      <c r="I32" s="251"/>
      <c r="J32" s="250" t="s">
        <v>274</v>
      </c>
      <c r="K32" s="251"/>
      <c r="L32" s="251"/>
      <c r="M32" s="251"/>
      <c r="N32" s="10"/>
    </row>
    <row r="33" spans="1:14">
      <c r="A33" s="252" t="s">
        <v>275</v>
      </c>
      <c r="B33" s="252"/>
      <c r="C33" s="252"/>
      <c r="D33" s="252" t="s">
        <v>288</v>
      </c>
      <c r="E33" s="252"/>
      <c r="F33" s="252"/>
      <c r="G33" s="252" t="s">
        <v>286</v>
      </c>
      <c r="H33" s="252"/>
      <c r="I33" s="252"/>
      <c r="J33" s="252" t="s">
        <v>276</v>
      </c>
      <c r="K33" s="252"/>
      <c r="L33" s="252"/>
      <c r="M33" s="252"/>
      <c r="N33" s="10"/>
    </row>
  </sheetData>
  <mergeCells count="32">
    <mergeCell ref="A1:M1"/>
    <mergeCell ref="A2:M2"/>
    <mergeCell ref="A3:M3"/>
    <mergeCell ref="A4:K4"/>
    <mergeCell ref="H5:J5"/>
    <mergeCell ref="K5:M5"/>
    <mergeCell ref="A5:A6"/>
    <mergeCell ref="G5:G6"/>
    <mergeCell ref="B5:B6"/>
    <mergeCell ref="C5:C6"/>
    <mergeCell ref="D5:D6"/>
    <mergeCell ref="E5:E6"/>
    <mergeCell ref="F5:F6"/>
    <mergeCell ref="A32:C32"/>
    <mergeCell ref="D32:F32"/>
    <mergeCell ref="G32:I32"/>
    <mergeCell ref="J32:M32"/>
    <mergeCell ref="A33:C33"/>
    <mergeCell ref="D33:F33"/>
    <mergeCell ref="G33:I33"/>
    <mergeCell ref="J33:M33"/>
    <mergeCell ref="A7:A9"/>
    <mergeCell ref="B7:B8"/>
    <mergeCell ref="A10:A11"/>
    <mergeCell ref="B10:B11"/>
    <mergeCell ref="C10:C11"/>
    <mergeCell ref="A25:A26"/>
    <mergeCell ref="D10:D11"/>
    <mergeCell ref="A12:A14"/>
    <mergeCell ref="B12:B13"/>
    <mergeCell ref="A15:A16"/>
    <mergeCell ref="A20:A21"/>
  </mergeCells>
  <conditionalFormatting sqref="M7:M9">
    <cfRule type="cellIs" dxfId="260" priority="112" operator="greaterThan">
      <formula>I7</formula>
    </cfRule>
    <cfRule type="cellIs" dxfId="259" priority="113" operator="equal">
      <formula>I7</formula>
    </cfRule>
    <cfRule type="cellIs" dxfId="258" priority="114" operator="lessThan">
      <formula>I7</formula>
    </cfRule>
  </conditionalFormatting>
  <conditionalFormatting sqref="M7:M9">
    <cfRule type="cellIs" dxfId="257" priority="109" operator="greaterThan">
      <formula>I7</formula>
    </cfRule>
    <cfRule type="cellIs" dxfId="256" priority="110" operator="equal">
      <formula>I7</formula>
    </cfRule>
    <cfRule type="cellIs" dxfId="255" priority="111" operator="lessThan">
      <formula>I7</formula>
    </cfRule>
  </conditionalFormatting>
  <conditionalFormatting sqref="M10:M11">
    <cfRule type="cellIs" dxfId="254" priority="106" operator="greaterThan">
      <formula>I10</formula>
    </cfRule>
    <cfRule type="cellIs" dxfId="253" priority="107" operator="equal">
      <formula>I10</formula>
    </cfRule>
    <cfRule type="cellIs" dxfId="252" priority="108" operator="lessThan">
      <formula>I10</formula>
    </cfRule>
  </conditionalFormatting>
  <conditionalFormatting sqref="M10:M11">
    <cfRule type="cellIs" dxfId="251" priority="103" operator="greaterThan">
      <formula>I10</formula>
    </cfRule>
    <cfRule type="cellIs" dxfId="250" priority="104" operator="equal">
      <formula>I10</formula>
    </cfRule>
    <cfRule type="cellIs" dxfId="249" priority="105" operator="lessThan">
      <formula>I10</formula>
    </cfRule>
  </conditionalFormatting>
  <conditionalFormatting sqref="M10:M11">
    <cfRule type="cellIs" dxfId="248" priority="100" operator="greaterThan">
      <formula>I10</formula>
    </cfRule>
    <cfRule type="cellIs" dxfId="247" priority="101" operator="equal">
      <formula>I10</formula>
    </cfRule>
    <cfRule type="cellIs" dxfId="246" priority="102" operator="lessThan">
      <formula>I10</formula>
    </cfRule>
  </conditionalFormatting>
  <conditionalFormatting sqref="M12:M14">
    <cfRule type="cellIs" dxfId="245" priority="97" operator="greaterThan">
      <formula>I12</formula>
    </cfRule>
    <cfRule type="cellIs" dxfId="244" priority="98" operator="equal">
      <formula>I12</formula>
    </cfRule>
    <cfRule type="cellIs" dxfId="243" priority="99" operator="lessThan">
      <formula>I12</formula>
    </cfRule>
  </conditionalFormatting>
  <conditionalFormatting sqref="M12:M14">
    <cfRule type="cellIs" dxfId="242" priority="94" operator="greaterThan">
      <formula>I12</formula>
    </cfRule>
    <cfRule type="cellIs" dxfId="241" priority="95" operator="equal">
      <formula>I12</formula>
    </cfRule>
    <cfRule type="cellIs" dxfId="240" priority="96" operator="lessThan">
      <formula>I12</formula>
    </cfRule>
  </conditionalFormatting>
  <conditionalFormatting sqref="M13">
    <cfRule type="cellIs" dxfId="239" priority="91" operator="greaterThan">
      <formula>I13</formula>
    </cfRule>
    <cfRule type="cellIs" dxfId="238" priority="92" operator="equal">
      <formula>I13</formula>
    </cfRule>
    <cfRule type="cellIs" dxfId="237" priority="93" operator="lessThan">
      <formula>I13</formula>
    </cfRule>
  </conditionalFormatting>
  <conditionalFormatting sqref="M13">
    <cfRule type="cellIs" dxfId="236" priority="88" operator="greaterThan">
      <formula>I13</formula>
    </cfRule>
    <cfRule type="cellIs" dxfId="235" priority="89" operator="equal">
      <formula>I13</formula>
    </cfRule>
    <cfRule type="cellIs" dxfId="234" priority="90" operator="lessThan">
      <formula>I13</formula>
    </cfRule>
  </conditionalFormatting>
  <conditionalFormatting sqref="M15:M16">
    <cfRule type="cellIs" dxfId="233" priority="85" operator="greaterThan">
      <formula>I15</formula>
    </cfRule>
    <cfRule type="cellIs" dxfId="232" priority="86" operator="equal">
      <formula>I15</formula>
    </cfRule>
    <cfRule type="cellIs" dxfId="231" priority="87" operator="lessThan">
      <formula>I15</formula>
    </cfRule>
  </conditionalFormatting>
  <conditionalFormatting sqref="M15:M16">
    <cfRule type="cellIs" dxfId="230" priority="82" operator="greaterThan">
      <formula>I15</formula>
    </cfRule>
    <cfRule type="cellIs" dxfId="229" priority="83" operator="equal">
      <formula>I15</formula>
    </cfRule>
    <cfRule type="cellIs" dxfId="228" priority="84" operator="lessThan">
      <formula>I15</formula>
    </cfRule>
  </conditionalFormatting>
  <conditionalFormatting sqref="M15:M16">
    <cfRule type="cellIs" dxfId="227" priority="79" operator="greaterThan">
      <formula>I15</formula>
    </cfRule>
    <cfRule type="cellIs" dxfId="226" priority="80" operator="equal">
      <formula>I15</formula>
    </cfRule>
    <cfRule type="cellIs" dxfId="225" priority="81" operator="lessThan">
      <formula>I15</formula>
    </cfRule>
  </conditionalFormatting>
  <conditionalFormatting sqref="M17">
    <cfRule type="cellIs" dxfId="224" priority="76" operator="greaterThan">
      <formula>I17</formula>
    </cfRule>
    <cfRule type="cellIs" dxfId="223" priority="77" operator="equal">
      <formula>I17</formula>
    </cfRule>
    <cfRule type="cellIs" dxfId="222" priority="78" operator="lessThan">
      <formula>I17</formula>
    </cfRule>
  </conditionalFormatting>
  <conditionalFormatting sqref="M17">
    <cfRule type="cellIs" dxfId="221" priority="73" operator="greaterThan">
      <formula>I17</formula>
    </cfRule>
    <cfRule type="cellIs" dxfId="220" priority="74" operator="equal">
      <formula>I17</formula>
    </cfRule>
    <cfRule type="cellIs" dxfId="219" priority="75" operator="lessThan">
      <formula>I17</formula>
    </cfRule>
  </conditionalFormatting>
  <conditionalFormatting sqref="M18">
    <cfRule type="cellIs" dxfId="218" priority="70" operator="greaterThan">
      <formula>I18</formula>
    </cfRule>
    <cfRule type="cellIs" dxfId="217" priority="71" operator="equal">
      <formula>I18</formula>
    </cfRule>
    <cfRule type="cellIs" dxfId="216" priority="72" operator="lessThan">
      <formula>I18</formula>
    </cfRule>
  </conditionalFormatting>
  <conditionalFormatting sqref="M18">
    <cfRule type="cellIs" dxfId="215" priority="67" operator="greaterThan">
      <formula>I18</formula>
    </cfRule>
    <cfRule type="cellIs" dxfId="214" priority="68" operator="equal">
      <formula>I18</formula>
    </cfRule>
    <cfRule type="cellIs" dxfId="213" priority="69" operator="lessThan">
      <formula>I18</formula>
    </cfRule>
  </conditionalFormatting>
  <conditionalFormatting sqref="M18">
    <cfRule type="cellIs" dxfId="212" priority="64" operator="greaterThan">
      <formula>I18</formula>
    </cfRule>
    <cfRule type="cellIs" dxfId="211" priority="65" operator="equal">
      <formula>I18</formula>
    </cfRule>
    <cfRule type="cellIs" dxfId="210" priority="66" operator="lessThan">
      <formula>I18</formula>
    </cfRule>
  </conditionalFormatting>
  <conditionalFormatting sqref="M19">
    <cfRule type="cellIs" dxfId="209" priority="61" operator="greaterThan">
      <formula>I19</formula>
    </cfRule>
    <cfRule type="cellIs" dxfId="208" priority="62" operator="equal">
      <formula>I19</formula>
    </cfRule>
    <cfRule type="cellIs" dxfId="207" priority="63" operator="lessThan">
      <formula>I19</formula>
    </cfRule>
  </conditionalFormatting>
  <conditionalFormatting sqref="M19">
    <cfRule type="cellIs" dxfId="206" priority="58" operator="greaterThan">
      <formula>I19</formula>
    </cfRule>
    <cfRule type="cellIs" dxfId="205" priority="59" operator="equal">
      <formula>I19</formula>
    </cfRule>
    <cfRule type="cellIs" dxfId="204" priority="60" operator="lessThan">
      <formula>I19</formula>
    </cfRule>
  </conditionalFormatting>
  <conditionalFormatting sqref="M19">
    <cfRule type="cellIs" dxfId="203" priority="55" operator="greaterThan">
      <formula>I19</formula>
    </cfRule>
    <cfRule type="cellIs" dxfId="202" priority="56" operator="equal">
      <formula>I19</formula>
    </cfRule>
    <cfRule type="cellIs" dxfId="201" priority="57" operator="lessThan">
      <formula>I19</formula>
    </cfRule>
  </conditionalFormatting>
  <conditionalFormatting sqref="M20">
    <cfRule type="cellIs" dxfId="200" priority="52" operator="greaterThan">
      <formula>I20</formula>
    </cfRule>
    <cfRule type="cellIs" dxfId="199" priority="53" operator="equal">
      <formula>I20</formula>
    </cfRule>
    <cfRule type="cellIs" dxfId="198" priority="54" operator="lessThan">
      <formula>I20</formula>
    </cfRule>
  </conditionalFormatting>
  <conditionalFormatting sqref="M20">
    <cfRule type="cellIs" dxfId="197" priority="49" operator="greaterThan">
      <formula>I20</formula>
    </cfRule>
    <cfRule type="cellIs" dxfId="196" priority="50" operator="equal">
      <formula>I20</formula>
    </cfRule>
    <cfRule type="cellIs" dxfId="195" priority="51" operator="lessThan">
      <formula>I20</formula>
    </cfRule>
  </conditionalFormatting>
  <conditionalFormatting sqref="M22">
    <cfRule type="cellIs" dxfId="194" priority="46" operator="greaterThan">
      <formula>I22</formula>
    </cfRule>
    <cfRule type="cellIs" dxfId="193" priority="47" operator="equal">
      <formula>I22</formula>
    </cfRule>
    <cfRule type="cellIs" dxfId="192" priority="48" operator="lessThan">
      <formula>I22</formula>
    </cfRule>
  </conditionalFormatting>
  <conditionalFormatting sqref="M22">
    <cfRule type="cellIs" dxfId="191" priority="43" operator="greaterThan">
      <formula>I22</formula>
    </cfRule>
    <cfRule type="cellIs" dxfId="190" priority="44" operator="equal">
      <formula>I22</formula>
    </cfRule>
    <cfRule type="cellIs" dxfId="189" priority="45" operator="lessThan">
      <formula>I22</formula>
    </cfRule>
  </conditionalFormatting>
  <conditionalFormatting sqref="M23:M24">
    <cfRule type="cellIs" dxfId="188" priority="40" operator="greaterThan">
      <formula>I23</formula>
    </cfRule>
    <cfRule type="cellIs" dxfId="187" priority="41" operator="equal">
      <formula>I23</formula>
    </cfRule>
    <cfRule type="cellIs" dxfId="186" priority="42" operator="lessThan">
      <formula>I23</formula>
    </cfRule>
  </conditionalFormatting>
  <conditionalFormatting sqref="M23:M24">
    <cfRule type="cellIs" dxfId="185" priority="37" operator="greaterThan">
      <formula>I23</formula>
    </cfRule>
    <cfRule type="cellIs" dxfId="184" priority="38" operator="equal">
      <formula>I23</formula>
    </cfRule>
    <cfRule type="cellIs" dxfId="183" priority="39" operator="lessThan">
      <formula>I23</formula>
    </cfRule>
  </conditionalFormatting>
  <conditionalFormatting sqref="M23">
    <cfRule type="cellIs" dxfId="182" priority="34" operator="greaterThan">
      <formula>I23</formula>
    </cfRule>
    <cfRule type="cellIs" dxfId="181" priority="35" operator="equal">
      <formula>I23</formula>
    </cfRule>
    <cfRule type="cellIs" dxfId="180" priority="36" operator="lessThan">
      <formula>I23</formula>
    </cfRule>
  </conditionalFormatting>
  <conditionalFormatting sqref="M25:M26">
    <cfRule type="cellIs" dxfId="179" priority="31" operator="greaterThan">
      <formula>I25</formula>
    </cfRule>
    <cfRule type="cellIs" dxfId="178" priority="32" operator="equal">
      <formula>I25</formula>
    </cfRule>
    <cfRule type="cellIs" dxfId="177" priority="33" operator="lessThan">
      <formula>I25</formula>
    </cfRule>
  </conditionalFormatting>
  <conditionalFormatting sqref="M25:M26">
    <cfRule type="cellIs" dxfId="176" priority="28" operator="greaterThan">
      <formula>I25</formula>
    </cfRule>
    <cfRule type="cellIs" dxfId="175" priority="29" operator="equal">
      <formula>I25</formula>
    </cfRule>
    <cfRule type="cellIs" dxfId="174" priority="30" operator="lessThan">
      <formula>I25</formula>
    </cfRule>
  </conditionalFormatting>
  <conditionalFormatting sqref="M25:M26">
    <cfRule type="cellIs" dxfId="173" priority="25" operator="greaterThan">
      <formula>I25</formula>
    </cfRule>
    <cfRule type="cellIs" dxfId="172" priority="26" operator="equal">
      <formula>I25</formula>
    </cfRule>
    <cfRule type="cellIs" dxfId="171" priority="27" operator="lessThan">
      <formula>I25</formula>
    </cfRule>
  </conditionalFormatting>
  <conditionalFormatting sqref="M27">
    <cfRule type="cellIs" dxfId="170" priority="22" operator="greaterThan">
      <formula>I27</formula>
    </cfRule>
    <cfRule type="cellIs" dxfId="169" priority="23" operator="equal">
      <formula>I27</formula>
    </cfRule>
    <cfRule type="cellIs" dxfId="168" priority="24" operator="lessThan">
      <formula>I27</formula>
    </cfRule>
  </conditionalFormatting>
  <conditionalFormatting sqref="M27">
    <cfRule type="cellIs" dxfId="167" priority="19" operator="greaterThan">
      <formula>I27</formula>
    </cfRule>
    <cfRule type="cellIs" dxfId="166" priority="20" operator="equal">
      <formula>I27</formula>
    </cfRule>
    <cfRule type="cellIs" dxfId="165" priority="21" operator="lessThan">
      <formula>I27</formula>
    </cfRule>
  </conditionalFormatting>
  <conditionalFormatting sqref="M27">
    <cfRule type="cellIs" dxfId="164" priority="16" operator="greaterThan">
      <formula>I27</formula>
    </cfRule>
    <cfRule type="cellIs" dxfId="163" priority="17" operator="equal">
      <formula>I27</formula>
    </cfRule>
    <cfRule type="cellIs" dxfId="162" priority="18" operator="lessThan">
      <formula>I27</formula>
    </cfRule>
  </conditionalFormatting>
  <conditionalFormatting sqref="M28:M29">
    <cfRule type="cellIs" dxfId="161" priority="13" operator="greaterThan">
      <formula>I28</formula>
    </cfRule>
    <cfRule type="cellIs" dxfId="160" priority="14" operator="equal">
      <formula>I28</formula>
    </cfRule>
    <cfRule type="cellIs" dxfId="159" priority="15" operator="lessThan">
      <formula>I28</formula>
    </cfRule>
  </conditionalFormatting>
  <conditionalFormatting sqref="M28:M29">
    <cfRule type="cellIs" dxfId="158" priority="10" operator="greaterThan">
      <formula>I28</formula>
    </cfRule>
    <cfRule type="cellIs" dxfId="157" priority="11" operator="equal">
      <formula>I28</formula>
    </cfRule>
    <cfRule type="cellIs" dxfId="156" priority="12" operator="lessThan">
      <formula>I28</formula>
    </cfRule>
  </conditionalFormatting>
  <conditionalFormatting sqref="M28:M29">
    <cfRule type="cellIs" dxfId="155" priority="7" operator="greaterThan">
      <formula>I28</formula>
    </cfRule>
    <cfRule type="cellIs" dxfId="154" priority="8" operator="equal">
      <formula>I28</formula>
    </cfRule>
    <cfRule type="cellIs" dxfId="153" priority="9" operator="lessThan">
      <formula>I28</formula>
    </cfRule>
  </conditionalFormatting>
  <conditionalFormatting sqref="M21">
    <cfRule type="cellIs" dxfId="152" priority="4" operator="greaterThan">
      <formula>I21</formula>
    </cfRule>
    <cfRule type="cellIs" dxfId="151" priority="5" operator="equal">
      <formula>I21</formula>
    </cfRule>
    <cfRule type="cellIs" dxfId="150" priority="6" operator="lessThan">
      <formula>I21</formula>
    </cfRule>
  </conditionalFormatting>
  <conditionalFormatting sqref="M21">
    <cfRule type="cellIs" dxfId="149" priority="1" operator="greaterThan">
      <formula>I21</formula>
    </cfRule>
    <cfRule type="cellIs" dxfId="148" priority="2" operator="equal">
      <formula>I21</formula>
    </cfRule>
    <cfRule type="cellIs" dxfId="147" priority="3" operator="lessThan">
      <formula>I21</formula>
    </cfRule>
  </conditionalFormatting>
  <hyperlinks>
    <hyperlink ref="O3" location="CONCENTRADO!A1" display="CONCENTRADO"/>
    <hyperlink ref="M7" r:id="rId1" display="siapa_2016\siapa_2016.xlsx"/>
    <hyperlink ref="M8:M9" r:id="rId2" display="siapa_2016\siapa_2016.xlsx"/>
    <hyperlink ref="M10:M11" r:id="rId3" display="servicios_publicos_2016\aseo_publico_2016_2.xls"/>
    <hyperlink ref="M12:M14" r:id="rId4" display="siapa_2016\siapa_2016.xlsx"/>
    <hyperlink ref="M15" r:id="rId5" display="servicios_publicos_2016\panteones_2016_1.xls"/>
    <hyperlink ref="M16" r:id="rId6" display="servicios_publicos_2016\panteones_2016_1.xls"/>
    <hyperlink ref="M17" r:id="rId7" display="siapa_2016\SIAPA_2016_6.xls"/>
    <hyperlink ref="M18" r:id="rId8" display="servicios_publicos_2016\aseo_publico_2016_4.xls"/>
    <hyperlink ref="M19" r:id="rId9" display="servicios_publicos_2016\aseo_publico_2016_5.xls"/>
    <hyperlink ref="M20" r:id="rId10" display="siapa_2016\SIAPA_2016_6.xls"/>
    <hyperlink ref="M22" r:id="rId11" display="siapa_2016\SIAPA_2016_6.xls"/>
    <hyperlink ref="M23:M24" r:id="rId12" display="siapa_2016\siapa_2016.xlsx"/>
    <hyperlink ref="M26" r:id="rId13" display="servicios_publicos_2016\panteones_2016_1.xls"/>
    <hyperlink ref="M27" r:id="rId14" display="servicios_publicos_2016\panteones_2016.xls"/>
    <hyperlink ref="M28" r:id="rId15" display="servicios_publicos_2016\panteones_2016_1.xls"/>
    <hyperlink ref="M29" r:id="rId16" display="servicios_publicos_2016\panteones_2016_1.xls"/>
    <hyperlink ref="M21" r:id="rId17" display="siapa_2016\siapa_2016.xlsx"/>
  </hyperlinks>
  <pageMargins left="1.1023622047244095" right="0.19685039370078741" top="0.35433070866141736" bottom="0.74803149606299213" header="0.31496062992125984" footer="0.31496062992125984"/>
  <pageSetup paperSize="5" scale="80" orientation="landscape" r:id="rId18"/>
  <headerFooter>
    <oddFooter>&amp;C&amp;P de &amp;N</oddFooter>
  </headerFooter>
  <drawing r:id="rId1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0"/>
  <sheetViews>
    <sheetView workbookViewId="0">
      <selection activeCell="J10" sqref="J10"/>
    </sheetView>
  </sheetViews>
  <sheetFormatPr baseColWidth="10" defaultRowHeight="15"/>
  <cols>
    <col min="1" max="2" width="15.140625" style="8" customWidth="1"/>
    <col min="3" max="3" width="31" style="8" customWidth="1"/>
    <col min="4" max="4" width="24" style="8" customWidth="1"/>
    <col min="5" max="5" width="22.5703125" style="8" customWidth="1"/>
    <col min="6" max="7" width="11.42578125" style="8" customWidth="1"/>
    <col min="14" max="14" width="11.42578125" style="23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5">
      <c r="A3" s="222" t="str">
        <f>CONCENTRADO!L12</f>
        <v>EVALUACIÓN ENERO-MARZO DE 2018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O3" s="103" t="s">
        <v>273</v>
      </c>
    </row>
    <row r="4" spans="1:15" ht="22.5" customHeight="1">
      <c r="A4" s="223" t="s">
        <v>13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</row>
    <row r="5" spans="1:15" ht="14.25" customHeight="1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5</v>
      </c>
      <c r="H5" s="220" t="s">
        <v>136</v>
      </c>
      <c r="I5" s="220"/>
      <c r="J5" s="220"/>
      <c r="K5" s="220" t="str">
        <f>CONCENTRADO!L12</f>
        <v>EVALUACIÓN ENERO-MARZO DE 2018</v>
      </c>
      <c r="L5" s="220"/>
      <c r="M5" s="220"/>
    </row>
    <row r="6" spans="1:15" s="3" customFormat="1" ht="23.25" customHeight="1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15" t="s">
        <v>140</v>
      </c>
      <c r="L6" s="15" t="s">
        <v>141</v>
      </c>
      <c r="M6" s="16" t="s">
        <v>142</v>
      </c>
      <c r="N6" s="23"/>
    </row>
    <row r="7" spans="1:15" s="22" customFormat="1" ht="56.25" customHeight="1">
      <c r="A7" s="225" t="s">
        <v>331</v>
      </c>
      <c r="B7" s="161" t="s">
        <v>332</v>
      </c>
      <c r="C7" s="161" t="s">
        <v>125</v>
      </c>
      <c r="D7" s="161" t="s">
        <v>10</v>
      </c>
      <c r="E7" s="161" t="s">
        <v>11</v>
      </c>
      <c r="F7" s="131">
        <v>0.4</v>
      </c>
      <c r="G7" s="131">
        <v>0.6</v>
      </c>
      <c r="H7" s="159" t="s">
        <v>166</v>
      </c>
      <c r="I7" s="132">
        <f t="shared" ref="I7:I9" si="0">F7</f>
        <v>0.4</v>
      </c>
      <c r="J7" s="159" t="s">
        <v>167</v>
      </c>
      <c r="K7" s="163">
        <f>BIENESTAR!K20</f>
        <v>2</v>
      </c>
      <c r="L7" s="163">
        <f>BIENESTAR!L20</f>
        <v>5</v>
      </c>
      <c r="M7" s="17">
        <f>(K7/L7)</f>
        <v>0.4</v>
      </c>
      <c r="N7" s="19" t="s">
        <v>191</v>
      </c>
    </row>
    <row r="8" spans="1:15" s="22" customFormat="1" ht="90">
      <c r="A8" s="227"/>
      <c r="B8" s="161" t="s">
        <v>333</v>
      </c>
      <c r="C8" s="161" t="s">
        <v>334</v>
      </c>
      <c r="D8" s="161"/>
      <c r="E8" s="161" t="s">
        <v>335</v>
      </c>
      <c r="F8" s="131">
        <v>0.01</v>
      </c>
      <c r="G8" s="131">
        <v>0.05</v>
      </c>
      <c r="H8" s="159" t="s">
        <v>173</v>
      </c>
      <c r="I8" s="132">
        <f t="shared" si="0"/>
        <v>0.01</v>
      </c>
      <c r="J8" s="159" t="s">
        <v>174</v>
      </c>
      <c r="K8" s="163">
        <f>BIENESTAR!K21</f>
        <v>7071</v>
      </c>
      <c r="L8" s="163">
        <f>BIENESTAR!L21</f>
        <v>12229</v>
      </c>
      <c r="M8" s="17">
        <f t="shared" ref="M8" si="1">(K8/L8)</f>
        <v>0.57821571673889938</v>
      </c>
      <c r="N8" s="19" t="s">
        <v>193</v>
      </c>
    </row>
    <row r="9" spans="1:15" s="22" customFormat="1" ht="78.75">
      <c r="A9" s="226"/>
      <c r="B9" s="161" t="s">
        <v>336</v>
      </c>
      <c r="C9" s="161" t="s">
        <v>337</v>
      </c>
      <c r="D9" s="161" t="s">
        <v>338</v>
      </c>
      <c r="E9" s="161" t="s">
        <v>339</v>
      </c>
      <c r="F9" s="131">
        <v>0.05</v>
      </c>
      <c r="G9" s="131">
        <v>0.3</v>
      </c>
      <c r="H9" s="161" t="s">
        <v>155</v>
      </c>
      <c r="I9" s="131">
        <f t="shared" si="0"/>
        <v>0.05</v>
      </c>
      <c r="J9" s="161" t="s">
        <v>156</v>
      </c>
      <c r="K9" s="163">
        <f>BIENESTAR!K22</f>
        <v>854</v>
      </c>
      <c r="L9" s="163">
        <f>BIENESTAR!L22</f>
        <v>2280</v>
      </c>
      <c r="M9" s="17">
        <f>(K9/L9)-1</f>
        <v>-0.62543859649122813</v>
      </c>
      <c r="N9" s="19" t="s">
        <v>190</v>
      </c>
      <c r="O9" s="119"/>
    </row>
    <row r="10" spans="1:15">
      <c r="A10" s="7"/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</row>
    <row r="11" spans="1:15">
      <c r="A11" s="7"/>
      <c r="B11" s="7"/>
      <c r="C11" s="7"/>
      <c r="D11" s="7"/>
      <c r="E11" s="7"/>
      <c r="F11" s="7"/>
      <c r="G11" s="7"/>
      <c r="H11" s="1"/>
      <c r="I11" s="1"/>
      <c r="J11" s="1"/>
      <c r="K11" s="1"/>
      <c r="L11" s="1"/>
    </row>
    <row r="12" spans="1:15" ht="15" customHeight="1">
      <c r="A12" s="250" t="s">
        <v>285</v>
      </c>
      <c r="B12" s="251"/>
      <c r="C12" s="251"/>
      <c r="D12" s="250" t="s">
        <v>289</v>
      </c>
      <c r="E12" s="250"/>
      <c r="F12" s="250"/>
      <c r="G12" s="250" t="s">
        <v>287</v>
      </c>
      <c r="H12" s="251"/>
      <c r="I12" s="251"/>
      <c r="J12" s="250" t="s">
        <v>274</v>
      </c>
      <c r="K12" s="251"/>
      <c r="L12" s="251"/>
      <c r="M12" s="251"/>
      <c r="N12" s="10"/>
    </row>
    <row r="13" spans="1:15">
      <c r="A13" s="252" t="s">
        <v>275</v>
      </c>
      <c r="B13" s="252"/>
      <c r="C13" s="252"/>
      <c r="D13" s="252" t="s">
        <v>288</v>
      </c>
      <c r="E13" s="252"/>
      <c r="F13" s="252"/>
      <c r="G13" s="252" t="s">
        <v>286</v>
      </c>
      <c r="H13" s="252"/>
      <c r="I13" s="252"/>
      <c r="J13" s="252" t="s">
        <v>276</v>
      </c>
      <c r="K13" s="252"/>
      <c r="L13" s="252"/>
      <c r="M13" s="252"/>
      <c r="N13" s="10"/>
    </row>
    <row r="14" spans="1:15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</row>
    <row r="15" spans="1:15">
      <c r="A15" s="7"/>
      <c r="B15" s="7"/>
      <c r="C15" s="7"/>
      <c r="D15" s="7"/>
      <c r="E15" s="7"/>
      <c r="F15" s="7"/>
      <c r="G15" s="7"/>
      <c r="H15" s="1"/>
      <c r="I15" s="1"/>
      <c r="J15" s="1"/>
      <c r="K15" s="1"/>
      <c r="L15" s="1"/>
    </row>
    <row r="16" spans="1:15">
      <c r="A16" s="7"/>
      <c r="B16" s="7"/>
      <c r="C16" s="7"/>
      <c r="D16" s="7"/>
      <c r="E16" s="7"/>
      <c r="F16" s="7"/>
      <c r="G16" s="7"/>
      <c r="H16" s="1"/>
      <c r="I16" s="1"/>
      <c r="J16" s="1"/>
      <c r="K16" s="1"/>
      <c r="L16" s="1"/>
    </row>
    <row r="17" spans="1:12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</row>
    <row r="18" spans="1:12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</row>
    <row r="19" spans="1:12">
      <c r="A19" s="7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</row>
    <row r="20" spans="1:12">
      <c r="A20" s="7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</row>
    <row r="21" spans="1:12">
      <c r="A21" s="7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</row>
    <row r="22" spans="1:12">
      <c r="A22" s="7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</row>
    <row r="23" spans="1:12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</row>
    <row r="24" spans="1:12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</row>
    <row r="25" spans="1:12">
      <c r="A25" s="7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</row>
    <row r="26" spans="1:12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</row>
    <row r="27" spans="1:12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</row>
    <row r="28" spans="1:12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</row>
    <row r="29" spans="1:12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</row>
    <row r="30" spans="1:12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</row>
    <row r="31" spans="1:12">
      <c r="A31" s="7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</row>
    <row r="32" spans="1:12">
      <c r="A32" s="7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</row>
    <row r="33" spans="1:12">
      <c r="A33" s="7"/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</row>
    <row r="34" spans="1:12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</row>
    <row r="35" spans="1:12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</row>
    <row r="36" spans="1:12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</row>
    <row r="37" spans="1:12">
      <c r="A37" s="7"/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</row>
    <row r="38" spans="1:12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</row>
    <row r="39" spans="1:12">
      <c r="A39" s="7"/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</row>
    <row r="40" spans="1:12">
      <c r="A40" s="7"/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</row>
    <row r="41" spans="1:12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</row>
    <row r="42" spans="1:12">
      <c r="A42" s="7"/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</row>
    <row r="43" spans="1:12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</row>
    <row r="44" spans="1:12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</row>
    <row r="45" spans="1:12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</row>
    <row r="46" spans="1:12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</row>
    <row r="47" spans="1:12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</row>
    <row r="48" spans="1:12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</row>
    <row r="49" spans="1:12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</row>
    <row r="50" spans="1:12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</row>
  </sheetData>
  <mergeCells count="22">
    <mergeCell ref="A7:A9"/>
    <mergeCell ref="A1:M1"/>
    <mergeCell ref="A2:M2"/>
    <mergeCell ref="A3:M3"/>
    <mergeCell ref="A4:K4"/>
    <mergeCell ref="A5:A6"/>
    <mergeCell ref="B5:B6"/>
    <mergeCell ref="C5:C6"/>
    <mergeCell ref="K5:M5"/>
    <mergeCell ref="D5:D6"/>
    <mergeCell ref="E5:E6"/>
    <mergeCell ref="F5:F6"/>
    <mergeCell ref="G5:G6"/>
    <mergeCell ref="H5:J5"/>
    <mergeCell ref="A12:C12"/>
    <mergeCell ref="D12:F12"/>
    <mergeCell ref="G12:I12"/>
    <mergeCell ref="J12:M12"/>
    <mergeCell ref="A13:C13"/>
    <mergeCell ref="D13:F13"/>
    <mergeCell ref="G13:I13"/>
    <mergeCell ref="J13:M13"/>
  </mergeCells>
  <conditionalFormatting sqref="M7:M9">
    <cfRule type="cellIs" dxfId="146" priority="4" operator="greaterThan">
      <formula>I7</formula>
    </cfRule>
    <cfRule type="cellIs" dxfId="145" priority="5" operator="equal">
      <formula>I7</formula>
    </cfRule>
    <cfRule type="cellIs" dxfId="144" priority="6" operator="lessThan">
      <formula>I7</formula>
    </cfRule>
  </conditionalFormatting>
  <conditionalFormatting sqref="M7:M9">
    <cfRule type="cellIs" dxfId="143" priority="1" operator="greaterThan">
      <formula>I7</formula>
    </cfRule>
    <cfRule type="cellIs" dxfId="142" priority="2" operator="equal">
      <formula>I7</formula>
    </cfRule>
    <cfRule type="cellIs" dxfId="141" priority="3" operator="lessThan">
      <formula>I7</formula>
    </cfRule>
  </conditionalFormatting>
  <hyperlinks>
    <hyperlink ref="O3" location="CONCENTRADO!A1" display="CONCENTRADO"/>
    <hyperlink ref="M7" r:id="rId1" display="siapa_2016\siapa_2016_1.xlsx"/>
    <hyperlink ref="M8" r:id="rId2" display="siapa_2016\siapa_2016_10.xls"/>
    <hyperlink ref="M9" r:id="rId3" display="siapa_2016\siapa_2016_10.xls"/>
  </hyperlinks>
  <pageMargins left="1.1023622047244095" right="0.19685039370078741" top="0.35433070866141736" bottom="0.74803149606299213" header="0.31496062992125984" footer="0.31496062992125984"/>
  <pageSetup paperSize="5" scale="80" orientation="landscape" r:id="rId4"/>
  <headerFooter>
    <oddFooter>&amp;C&amp;P de &amp;N</oddFooter>
  </headerFooter>
  <drawing r:id="rId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G13" sqref="G13"/>
    </sheetView>
  </sheetViews>
  <sheetFormatPr baseColWidth="10" defaultRowHeight="15"/>
  <cols>
    <col min="1" max="2" width="15.140625" style="1" customWidth="1"/>
    <col min="3" max="3" width="31" style="10" customWidth="1"/>
    <col min="4" max="4" width="24" style="10" customWidth="1"/>
    <col min="5" max="5" width="22.5703125" style="10" customWidth="1"/>
    <col min="6" max="7" width="11.42578125" style="10" customWidth="1"/>
    <col min="14" max="14" width="11.42578125" style="23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5">
      <c r="A3" s="222" t="str">
        <f>CONCENTRADO!L12</f>
        <v>EVALUACIÓN ENERO-MARZO DE 2018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O3" s="103" t="s">
        <v>273</v>
      </c>
    </row>
    <row r="4" spans="1:15" ht="22.5" customHeight="1">
      <c r="A4" s="223" t="s">
        <v>20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</row>
    <row r="5" spans="1:15" ht="14.25" customHeight="1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5</v>
      </c>
      <c r="H5" s="220" t="s">
        <v>136</v>
      </c>
      <c r="I5" s="220"/>
      <c r="J5" s="220"/>
      <c r="K5" s="220" t="str">
        <f>CONCENTRADO!L12</f>
        <v>EVALUACIÓN ENERO-MARZO DE 2018</v>
      </c>
      <c r="L5" s="220"/>
      <c r="M5" s="220"/>
    </row>
    <row r="6" spans="1:15" s="3" customFormat="1" ht="23.25" customHeight="1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15" t="s">
        <v>140</v>
      </c>
      <c r="L6" s="15" t="s">
        <v>141</v>
      </c>
      <c r="M6" s="16" t="s">
        <v>142</v>
      </c>
      <c r="N6" s="23"/>
    </row>
    <row r="7" spans="1:15" ht="33.75">
      <c r="A7" s="229" t="s">
        <v>349</v>
      </c>
      <c r="B7" s="233" t="s">
        <v>350</v>
      </c>
      <c r="C7" s="161" t="s">
        <v>24</v>
      </c>
      <c r="D7" s="123" t="s">
        <v>351</v>
      </c>
      <c r="E7" s="161" t="s">
        <v>352</v>
      </c>
      <c r="F7" s="131">
        <v>0.6</v>
      </c>
      <c r="G7" s="149">
        <v>1</v>
      </c>
      <c r="H7" s="159" t="s">
        <v>171</v>
      </c>
      <c r="I7" s="132">
        <f t="shared" ref="I7:I10" si="0">F7</f>
        <v>0.6</v>
      </c>
      <c r="J7" s="159" t="s">
        <v>172</v>
      </c>
      <c r="K7" s="159">
        <f>DGDUE!K7</f>
        <v>5</v>
      </c>
      <c r="L7" s="179">
        <f>DGDUE!L7</f>
        <v>8</v>
      </c>
      <c r="M7" s="17">
        <f t="shared" ref="M7:M13" si="1">(K7/L7)</f>
        <v>0.625</v>
      </c>
      <c r="N7" s="19" t="s">
        <v>189</v>
      </c>
    </row>
    <row r="8" spans="1:15" ht="33.75">
      <c r="A8" s="229"/>
      <c r="B8" s="234"/>
      <c r="C8" s="229" t="s">
        <v>25</v>
      </c>
      <c r="D8" s="161" t="s">
        <v>353</v>
      </c>
      <c r="E8" s="161" t="s">
        <v>354</v>
      </c>
      <c r="F8" s="131">
        <v>0.6</v>
      </c>
      <c r="G8" s="149">
        <v>1</v>
      </c>
      <c r="H8" s="161" t="s">
        <v>171</v>
      </c>
      <c r="I8" s="131">
        <f t="shared" si="0"/>
        <v>0.6</v>
      </c>
      <c r="J8" s="161" t="s">
        <v>172</v>
      </c>
      <c r="K8" s="179">
        <f>DGDUE!K8</f>
        <v>593</v>
      </c>
      <c r="L8" s="179">
        <f>DGDUE!L8</f>
        <v>611</v>
      </c>
      <c r="M8" s="17">
        <f t="shared" si="1"/>
        <v>0.97054009819967269</v>
      </c>
      <c r="N8" s="19" t="s">
        <v>189</v>
      </c>
      <c r="O8" s="10"/>
    </row>
    <row r="9" spans="1:15" ht="33.75">
      <c r="A9" s="229"/>
      <c r="B9" s="234"/>
      <c r="C9" s="229"/>
      <c r="D9" s="161" t="s">
        <v>355</v>
      </c>
      <c r="E9" s="161" t="s">
        <v>354</v>
      </c>
      <c r="F9" s="131">
        <v>0.6</v>
      </c>
      <c r="G9" s="149">
        <v>1</v>
      </c>
      <c r="H9" s="161" t="s">
        <v>171</v>
      </c>
      <c r="I9" s="131">
        <f t="shared" si="0"/>
        <v>0.6</v>
      </c>
      <c r="J9" s="161" t="s">
        <v>172</v>
      </c>
      <c r="K9" s="179">
        <f>DGDUE!K9</f>
        <v>33</v>
      </c>
      <c r="L9" s="179">
        <f>DGDUE!L9</f>
        <v>39</v>
      </c>
      <c r="M9" s="17">
        <f t="shared" si="1"/>
        <v>0.84615384615384615</v>
      </c>
      <c r="N9" s="19" t="s">
        <v>189</v>
      </c>
    </row>
    <row r="10" spans="1:15" ht="45" customHeight="1">
      <c r="A10" s="229"/>
      <c r="B10" s="234"/>
      <c r="C10" s="229"/>
      <c r="D10" s="123" t="s">
        <v>356</v>
      </c>
      <c r="E10" s="150" t="s">
        <v>357</v>
      </c>
      <c r="F10" s="131">
        <v>0.6</v>
      </c>
      <c r="G10" s="149">
        <v>1</v>
      </c>
      <c r="H10" s="123" t="s">
        <v>171</v>
      </c>
      <c r="I10" s="151">
        <f t="shared" si="0"/>
        <v>0.6</v>
      </c>
      <c r="J10" s="123" t="s">
        <v>172</v>
      </c>
      <c r="K10" s="179">
        <f>DGDUE!K10</f>
        <v>624</v>
      </c>
      <c r="L10" s="179">
        <f>DGDUE!L10</f>
        <v>751</v>
      </c>
      <c r="M10" s="17">
        <f t="shared" si="1"/>
        <v>0.83089214380825571</v>
      </c>
      <c r="N10" s="19" t="s">
        <v>189</v>
      </c>
    </row>
    <row r="11" spans="1:15" ht="22.5">
      <c r="A11" s="229"/>
      <c r="B11" s="235"/>
      <c r="C11" s="229"/>
      <c r="D11" s="123" t="s">
        <v>358</v>
      </c>
      <c r="E11" s="161" t="s">
        <v>359</v>
      </c>
      <c r="F11" s="131">
        <v>0.6</v>
      </c>
      <c r="G11" s="149">
        <v>1</v>
      </c>
      <c r="H11" s="159" t="s">
        <v>171</v>
      </c>
      <c r="I11" s="132">
        <f>F11</f>
        <v>0.6</v>
      </c>
      <c r="J11" s="159" t="s">
        <v>172</v>
      </c>
      <c r="K11" s="179">
        <f>DGDUE!K11</f>
        <v>525</v>
      </c>
      <c r="L11" s="179">
        <f>DGDUE!L11</f>
        <v>709</v>
      </c>
      <c r="M11" s="17">
        <f t="shared" si="1"/>
        <v>0.74047954866008459</v>
      </c>
      <c r="N11" s="19" t="s">
        <v>189</v>
      </c>
    </row>
    <row r="12" spans="1:15" ht="56.25">
      <c r="A12" s="229"/>
      <c r="B12" s="161" t="s">
        <v>360</v>
      </c>
      <c r="C12" s="161" t="s">
        <v>26</v>
      </c>
      <c r="D12" s="161" t="s">
        <v>361</v>
      </c>
      <c r="E12" s="161" t="s">
        <v>27</v>
      </c>
      <c r="F12" s="131">
        <v>0.66</v>
      </c>
      <c r="G12" s="131">
        <v>1</v>
      </c>
      <c r="H12" s="161" t="s">
        <v>362</v>
      </c>
      <c r="I12" s="131">
        <f t="shared" ref="I12:I13" si="2">F12</f>
        <v>0.66</v>
      </c>
      <c r="J12" s="161" t="s">
        <v>363</v>
      </c>
      <c r="K12" s="179">
        <f>DGDUE!K12</f>
        <v>1</v>
      </c>
      <c r="L12" s="179">
        <f>DGDUE!L12</f>
        <v>1</v>
      </c>
      <c r="M12" s="17">
        <f t="shared" si="1"/>
        <v>1</v>
      </c>
      <c r="N12" s="19" t="s">
        <v>189</v>
      </c>
    </row>
    <row r="13" spans="1:15" ht="67.5">
      <c r="A13" s="161" t="s">
        <v>347</v>
      </c>
      <c r="B13" s="162" t="s">
        <v>348</v>
      </c>
      <c r="C13" s="161" t="s">
        <v>21</v>
      </c>
      <c r="D13" s="161" t="s">
        <v>22</v>
      </c>
      <c r="E13" s="161" t="s">
        <v>23</v>
      </c>
      <c r="F13" s="131">
        <v>0.7</v>
      </c>
      <c r="G13" s="149">
        <v>1</v>
      </c>
      <c r="H13" s="159" t="s">
        <v>149</v>
      </c>
      <c r="I13" s="132">
        <f t="shared" si="2"/>
        <v>0.7</v>
      </c>
      <c r="J13" s="159" t="s">
        <v>150</v>
      </c>
      <c r="K13" s="179">
        <f>DGDUE!K13</f>
        <v>3516</v>
      </c>
      <c r="L13" s="179">
        <f>DGDUE!L13</f>
        <v>3516</v>
      </c>
      <c r="M13" s="17">
        <f t="shared" si="1"/>
        <v>1</v>
      </c>
      <c r="N13" s="19" t="s">
        <v>189</v>
      </c>
    </row>
    <row r="14" spans="1:15" ht="57.75" customHeight="1">
      <c r="A14" s="229" t="s">
        <v>373</v>
      </c>
      <c r="B14" s="236" t="s">
        <v>374</v>
      </c>
      <c r="C14" s="161" t="s">
        <v>41</v>
      </c>
      <c r="D14" s="161" t="s">
        <v>42</v>
      </c>
      <c r="E14" s="161" t="s">
        <v>375</v>
      </c>
      <c r="F14" s="131">
        <v>0.15</v>
      </c>
      <c r="G14" s="131">
        <v>0.25</v>
      </c>
      <c r="H14" s="159" t="s">
        <v>164</v>
      </c>
      <c r="I14" s="132">
        <f>F14</f>
        <v>0.15</v>
      </c>
      <c r="J14" s="159" t="s">
        <v>165</v>
      </c>
      <c r="K14" s="163">
        <f>POLICIA!K7</f>
        <v>120</v>
      </c>
      <c r="L14" s="163">
        <f>POLICIA!L7</f>
        <v>520</v>
      </c>
      <c r="M14" s="17">
        <f>(K14/L14)</f>
        <v>0.23076923076923078</v>
      </c>
      <c r="N14" s="19" t="s">
        <v>186</v>
      </c>
      <c r="O14" s="10"/>
    </row>
    <row r="15" spans="1:15" ht="52.5" customHeight="1">
      <c r="A15" s="229"/>
      <c r="B15" s="237"/>
      <c r="C15" s="161" t="s">
        <v>376</v>
      </c>
      <c r="D15" s="161" t="s">
        <v>43</v>
      </c>
      <c r="E15" s="161" t="s">
        <v>377</v>
      </c>
      <c r="F15" s="131">
        <v>0.6</v>
      </c>
      <c r="G15" s="131">
        <v>1</v>
      </c>
      <c r="H15" s="159" t="s">
        <v>163</v>
      </c>
      <c r="I15" s="152">
        <v>0</v>
      </c>
      <c r="J15" s="132">
        <v>1</v>
      </c>
      <c r="K15" s="163">
        <f>POLICIA!K8</f>
        <v>33</v>
      </c>
      <c r="L15" s="163">
        <f>POLICIA!L8</f>
        <v>33</v>
      </c>
      <c r="M15" s="17">
        <f>(K15/L15)</f>
        <v>1</v>
      </c>
      <c r="N15" s="19" t="s">
        <v>186</v>
      </c>
    </row>
    <row r="16" spans="1:15">
      <c r="A16" s="2"/>
      <c r="B16" s="2"/>
      <c r="C16" s="9"/>
      <c r="D16" s="9"/>
      <c r="E16" s="9"/>
      <c r="F16" s="9"/>
      <c r="G16" s="9"/>
      <c r="H16" s="5"/>
    </row>
    <row r="17" spans="1:14">
      <c r="A17" s="2"/>
      <c r="B17" s="6"/>
      <c r="C17" s="9"/>
      <c r="D17" s="9"/>
      <c r="E17" s="9"/>
      <c r="F17" s="9"/>
      <c r="G17" s="9"/>
      <c r="H17" s="5"/>
    </row>
    <row r="18" spans="1:14" ht="15" customHeight="1">
      <c r="A18" s="250" t="s">
        <v>285</v>
      </c>
      <c r="B18" s="251"/>
      <c r="C18" s="251"/>
      <c r="D18" s="250" t="s">
        <v>289</v>
      </c>
      <c r="E18" s="250"/>
      <c r="F18" s="250"/>
      <c r="G18" s="250" t="s">
        <v>287</v>
      </c>
      <c r="H18" s="251"/>
      <c r="I18" s="251"/>
      <c r="J18" s="250" t="s">
        <v>274</v>
      </c>
      <c r="K18" s="251"/>
      <c r="L18" s="251"/>
      <c r="M18" s="251"/>
      <c r="N18" s="10"/>
    </row>
    <row r="19" spans="1:14">
      <c r="A19" s="252" t="s">
        <v>275</v>
      </c>
      <c r="B19" s="252"/>
      <c r="C19" s="252"/>
      <c r="D19" s="252" t="s">
        <v>288</v>
      </c>
      <c r="E19" s="252"/>
      <c r="F19" s="252"/>
      <c r="G19" s="252" t="s">
        <v>286</v>
      </c>
      <c r="H19" s="252"/>
      <c r="I19" s="252"/>
      <c r="J19" s="252" t="s">
        <v>276</v>
      </c>
      <c r="K19" s="252"/>
      <c r="L19" s="252"/>
      <c r="M19" s="252"/>
      <c r="N19" s="10"/>
    </row>
  </sheetData>
  <mergeCells count="26"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A19:C19"/>
    <mergeCell ref="D19:F19"/>
    <mergeCell ref="G19:I19"/>
    <mergeCell ref="J19:M19"/>
    <mergeCell ref="K5:M5"/>
    <mergeCell ref="A7:A12"/>
    <mergeCell ref="A18:C18"/>
    <mergeCell ref="D18:F18"/>
    <mergeCell ref="G18:I18"/>
    <mergeCell ref="J18:M18"/>
    <mergeCell ref="B7:B11"/>
    <mergeCell ref="C8:C11"/>
    <mergeCell ref="A14:A15"/>
    <mergeCell ref="B14:B15"/>
  </mergeCells>
  <conditionalFormatting sqref="M7:M12">
    <cfRule type="cellIs" dxfId="140" priority="16" operator="greaterThan">
      <formula>I7</formula>
    </cfRule>
    <cfRule type="cellIs" dxfId="139" priority="17" operator="equal">
      <formula>I7</formula>
    </cfRule>
    <cfRule type="cellIs" dxfId="138" priority="18" operator="lessThan">
      <formula>I7</formula>
    </cfRule>
  </conditionalFormatting>
  <conditionalFormatting sqref="M7:M12">
    <cfRule type="cellIs" dxfId="137" priority="13" operator="greaterThan">
      <formula>I7</formula>
    </cfRule>
    <cfRule type="cellIs" dxfId="136" priority="14" operator="equal">
      <formula>I7</formula>
    </cfRule>
    <cfRule type="cellIs" dxfId="135" priority="15" operator="lessThan">
      <formula>I7</formula>
    </cfRule>
  </conditionalFormatting>
  <conditionalFormatting sqref="M13">
    <cfRule type="cellIs" dxfId="134" priority="10" operator="greaterThan">
      <formula>I13</formula>
    </cfRule>
    <cfRule type="cellIs" dxfId="133" priority="11" operator="equal">
      <formula>I13</formula>
    </cfRule>
    <cfRule type="cellIs" dxfId="132" priority="12" operator="lessThan">
      <formula>I13</formula>
    </cfRule>
  </conditionalFormatting>
  <conditionalFormatting sqref="M13">
    <cfRule type="cellIs" dxfId="131" priority="7" operator="greaterThan">
      <formula>I13</formula>
    </cfRule>
    <cfRule type="cellIs" dxfId="130" priority="8" operator="equal">
      <formula>I13</formula>
    </cfRule>
    <cfRule type="cellIs" dxfId="129" priority="9" operator="lessThan">
      <formula>I13</formula>
    </cfRule>
  </conditionalFormatting>
  <conditionalFormatting sqref="M14:M15">
    <cfRule type="cellIs" dxfId="128" priority="4" operator="greaterThan">
      <formula>I14</formula>
    </cfRule>
    <cfRule type="cellIs" dxfId="127" priority="5" operator="equal">
      <formula>I14</formula>
    </cfRule>
    <cfRule type="cellIs" dxfId="126" priority="6" operator="lessThan">
      <formula>I14</formula>
    </cfRule>
  </conditionalFormatting>
  <conditionalFormatting sqref="M14:M15">
    <cfRule type="cellIs" dxfId="125" priority="1" operator="greaterThan">
      <formula>I14</formula>
    </cfRule>
    <cfRule type="cellIs" dxfId="124" priority="2" operator="equal">
      <formula>I14</formula>
    </cfRule>
    <cfRule type="cellIs" dxfId="123" priority="3" operator="lessThan">
      <formula>I14</formula>
    </cfRule>
  </conditionalFormatting>
  <hyperlinks>
    <hyperlink ref="O3" location="CONCENTRADO!A1" display="CONCENTRADO"/>
    <hyperlink ref="M7" r:id="rId1" display="siapa_2016\siapa_2016.xlsx"/>
    <hyperlink ref="M9" r:id="rId2" display="siapa_2016\siapa_2016.xlsx"/>
    <hyperlink ref="M8" r:id="rId3" display="siapa_2016\siapa_2016_10.xls"/>
    <hyperlink ref="M10" r:id="rId4" display="siapa_2016\siapa_2016.xlsx"/>
    <hyperlink ref="M11" r:id="rId5" display="siapa_2016\siapa_2016.xlsx"/>
    <hyperlink ref="M12" r:id="rId6" display="siapa_2016\siapa_2016.xlsx"/>
    <hyperlink ref="M13" r:id="rId7" display="siapa_2016\siapa_2016_10.xls"/>
    <hyperlink ref="M14" r:id="rId8" display="siapa_2016\siapa_2016.xlsx"/>
    <hyperlink ref="M15" r:id="rId9" display="siapa_2016\siapa_2016_1.xlsx"/>
  </hyperlinks>
  <pageMargins left="1.1023622047244095" right="0.19685039370078741" top="0.35433070866141736" bottom="0.74803149606299213" header="0.31496062992125984" footer="0.31496062992125984"/>
  <pageSetup paperSize="5" scale="80" orientation="landscape" r:id="rId10"/>
  <headerFooter>
    <oddFooter>&amp;C&amp;P de &amp;N</oddFooter>
  </headerFooter>
  <drawing r:id="rId1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>
      <selection activeCell="M12" sqref="M12"/>
    </sheetView>
  </sheetViews>
  <sheetFormatPr baseColWidth="10" defaultRowHeight="11.25"/>
  <cols>
    <col min="1" max="2" width="15.140625" style="18" customWidth="1"/>
    <col min="3" max="3" width="31" style="18" customWidth="1"/>
    <col min="4" max="4" width="24" style="18" customWidth="1"/>
    <col min="5" max="5" width="22.5703125" style="18" customWidth="1"/>
    <col min="6" max="7" width="11.42578125" style="18" customWidth="1"/>
    <col min="8" max="13" width="11.42578125" style="21"/>
    <col min="14" max="14" width="11.42578125" style="23"/>
    <col min="15" max="16384" width="11.42578125" style="21"/>
  </cols>
  <sheetData>
    <row r="1" spans="1:15" customFormat="1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3"/>
    </row>
    <row r="2" spans="1:15" customFormat="1" ht="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3"/>
    </row>
    <row r="3" spans="1:15" customFormat="1" ht="15">
      <c r="A3" s="222" t="str">
        <f>CONCENTRADO!L12</f>
        <v>EVALUACIÓN ENERO-MARZO DE 2018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3"/>
      <c r="O3" s="103" t="s">
        <v>273</v>
      </c>
    </row>
    <row r="4" spans="1:15" customFormat="1" ht="22.5" customHeight="1">
      <c r="A4" s="223" t="s">
        <v>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  <c r="N4" s="23"/>
    </row>
    <row r="5" spans="1:15" customFormat="1" ht="14.25" customHeight="1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5</v>
      </c>
      <c r="H5" s="220" t="s">
        <v>136</v>
      </c>
      <c r="I5" s="220"/>
      <c r="J5" s="220"/>
      <c r="K5" s="220" t="str">
        <f>CONCENTRADO!L12</f>
        <v>EVALUACIÓN ENERO-MARZO DE 2018</v>
      </c>
      <c r="L5" s="220"/>
      <c r="M5" s="220"/>
      <c r="N5" s="23"/>
    </row>
    <row r="6" spans="1:15" s="3" customFormat="1" ht="23.25" customHeight="1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15" t="s">
        <v>140</v>
      </c>
      <c r="L6" s="15" t="s">
        <v>141</v>
      </c>
      <c r="M6" s="16" t="s">
        <v>142</v>
      </c>
      <c r="N6" s="23"/>
    </row>
    <row r="7" spans="1:15" customFormat="1" ht="191.25">
      <c r="A7" s="228" t="s">
        <v>367</v>
      </c>
      <c r="B7" s="141" t="s">
        <v>368</v>
      </c>
      <c r="C7" s="166" t="s">
        <v>369</v>
      </c>
      <c r="D7" s="166" t="s">
        <v>34</v>
      </c>
      <c r="E7" s="166" t="s">
        <v>370</v>
      </c>
      <c r="F7" s="131">
        <v>0.25</v>
      </c>
      <c r="G7" s="131">
        <v>0.35</v>
      </c>
      <c r="H7" s="165" t="s">
        <v>169</v>
      </c>
      <c r="I7" s="132">
        <f t="shared" ref="I7:I8" si="0">F7</f>
        <v>0.25</v>
      </c>
      <c r="J7" s="165" t="s">
        <v>170</v>
      </c>
      <c r="K7" s="165">
        <f>POLICIA!K13</f>
        <v>18</v>
      </c>
      <c r="L7" s="177">
        <f>POLICIA!L13</f>
        <v>567</v>
      </c>
      <c r="M7" s="169">
        <f>(K7/L7)</f>
        <v>3.1746031746031744E-2</v>
      </c>
      <c r="N7" s="19" t="s">
        <v>186</v>
      </c>
    </row>
    <row r="8" spans="1:15" customFormat="1" ht="101.25">
      <c r="A8" s="228"/>
      <c r="B8" s="141" t="s">
        <v>371</v>
      </c>
      <c r="C8" s="166" t="s">
        <v>35</v>
      </c>
      <c r="D8" s="166" t="s">
        <v>36</v>
      </c>
      <c r="E8" s="166" t="s">
        <v>37</v>
      </c>
      <c r="F8" s="131">
        <v>0.5</v>
      </c>
      <c r="G8" s="131">
        <v>1</v>
      </c>
      <c r="H8" s="165" t="s">
        <v>164</v>
      </c>
      <c r="I8" s="132">
        <f t="shared" si="0"/>
        <v>0.5</v>
      </c>
      <c r="J8" s="165" t="s">
        <v>165</v>
      </c>
      <c r="K8" s="177">
        <f>POLICIA!K14</f>
        <v>4593</v>
      </c>
      <c r="L8" s="177">
        <f>POLICIA!L14</f>
        <v>4593</v>
      </c>
      <c r="M8" s="169">
        <f>(K8/L8)</f>
        <v>1</v>
      </c>
      <c r="N8" s="19" t="s">
        <v>186</v>
      </c>
    </row>
    <row r="9" spans="1:15" customFormat="1" ht="54.75" customHeight="1">
      <c r="A9" s="228" t="s">
        <v>365</v>
      </c>
      <c r="B9" s="228" t="s">
        <v>366</v>
      </c>
      <c r="C9" s="166" t="s">
        <v>28</v>
      </c>
      <c r="D9" s="166" t="s">
        <v>29</v>
      </c>
      <c r="E9" s="166" t="s">
        <v>30</v>
      </c>
      <c r="F9" s="131">
        <v>0.3</v>
      </c>
      <c r="G9" s="131">
        <v>0.4</v>
      </c>
      <c r="H9" s="165" t="s">
        <v>166</v>
      </c>
      <c r="I9" s="132">
        <f>F9</f>
        <v>0.3</v>
      </c>
      <c r="J9" s="165" t="s">
        <v>167</v>
      </c>
      <c r="K9" s="177">
        <f>POLICIA!K15</f>
        <v>68</v>
      </c>
      <c r="L9" s="177">
        <f>POLICIA!L15</f>
        <v>100</v>
      </c>
      <c r="M9" s="169">
        <f>(K9/L9)</f>
        <v>0.68</v>
      </c>
      <c r="N9" s="19" t="s">
        <v>186</v>
      </c>
    </row>
    <row r="10" spans="1:15" customFormat="1" ht="45">
      <c r="A10" s="228"/>
      <c r="B10" s="228"/>
      <c r="C10" s="166" t="s">
        <v>31</v>
      </c>
      <c r="D10" s="166" t="s">
        <v>32</v>
      </c>
      <c r="E10" s="166" t="s">
        <v>33</v>
      </c>
      <c r="F10" s="131">
        <v>1</v>
      </c>
      <c r="G10" s="131">
        <v>1</v>
      </c>
      <c r="H10" s="165" t="s">
        <v>163</v>
      </c>
      <c r="I10" s="152">
        <v>0</v>
      </c>
      <c r="J10" s="132">
        <v>1</v>
      </c>
      <c r="K10" s="177">
        <f>POLICIA!K16</f>
        <v>810</v>
      </c>
      <c r="L10" s="177">
        <f>POLICIA!L16</f>
        <v>810</v>
      </c>
      <c r="M10" s="169">
        <f>(K10/L10)</f>
        <v>1</v>
      </c>
      <c r="N10" s="19" t="s">
        <v>186</v>
      </c>
    </row>
    <row r="11" spans="1:15" customFormat="1" ht="48" customHeight="1">
      <c r="A11" s="165" t="s">
        <v>513</v>
      </c>
      <c r="B11" s="141" t="s">
        <v>372</v>
      </c>
      <c r="C11" s="166" t="s">
        <v>38</v>
      </c>
      <c r="D11" s="166" t="s">
        <v>39</v>
      </c>
      <c r="E11" s="166" t="s">
        <v>40</v>
      </c>
      <c r="F11" s="131">
        <v>0.5</v>
      </c>
      <c r="G11" s="131">
        <v>1</v>
      </c>
      <c r="H11" s="165" t="s">
        <v>163</v>
      </c>
      <c r="I11" s="152">
        <v>0</v>
      </c>
      <c r="J11" s="132">
        <v>1</v>
      </c>
      <c r="K11" s="177">
        <f>POLICIA!K17</f>
        <v>305</v>
      </c>
      <c r="L11" s="177">
        <f>POLICIA!L17</f>
        <v>420</v>
      </c>
      <c r="M11" s="169">
        <f t="shared" ref="M11" si="1">(K11/L11)</f>
        <v>0.72619047619047616</v>
      </c>
      <c r="N11" s="19" t="s">
        <v>186</v>
      </c>
    </row>
    <row r="12" spans="1:15" customFormat="1" ht="56.25" customHeight="1">
      <c r="A12" s="230" t="s">
        <v>340</v>
      </c>
      <c r="B12" s="145" t="s">
        <v>341</v>
      </c>
      <c r="C12" s="146" t="s">
        <v>14</v>
      </c>
      <c r="D12" s="146" t="s">
        <v>15</v>
      </c>
      <c r="E12" s="146" t="s">
        <v>16</v>
      </c>
      <c r="F12" s="147">
        <v>0.75</v>
      </c>
      <c r="G12" s="147">
        <v>0.9</v>
      </c>
      <c r="H12" s="165" t="s">
        <v>151</v>
      </c>
      <c r="I12" s="132">
        <f t="shared" ref="I12:I17" si="2">F12</f>
        <v>0.75</v>
      </c>
      <c r="J12" s="165" t="s">
        <v>152</v>
      </c>
      <c r="K12" s="165">
        <f>D.H.!K7</f>
        <v>0</v>
      </c>
      <c r="L12" s="183">
        <f>D.H.!L7</f>
        <v>0</v>
      </c>
      <c r="M12" s="192" t="s">
        <v>520</v>
      </c>
      <c r="N12" s="19" t="s">
        <v>188</v>
      </c>
    </row>
    <row r="13" spans="1:15" customFormat="1" ht="45">
      <c r="A13" s="230"/>
      <c r="B13" s="230" t="s">
        <v>342</v>
      </c>
      <c r="C13" s="253" t="s">
        <v>127</v>
      </c>
      <c r="D13" s="253" t="s">
        <v>17</v>
      </c>
      <c r="E13" s="146" t="s">
        <v>126</v>
      </c>
      <c r="F13" s="176">
        <v>0.6</v>
      </c>
      <c r="G13" s="176">
        <v>0.7</v>
      </c>
      <c r="H13" s="165" t="s">
        <v>171</v>
      </c>
      <c r="I13" s="132">
        <f t="shared" si="2"/>
        <v>0.6</v>
      </c>
      <c r="J13" s="165" t="s">
        <v>172</v>
      </c>
      <c r="K13" s="183">
        <f>D.H.!K8</f>
        <v>1</v>
      </c>
      <c r="L13" s="183">
        <f>D.H.!L8</f>
        <v>6</v>
      </c>
      <c r="M13" s="169">
        <f t="shared" ref="M13:M17" si="3">(K13/L13)</f>
        <v>0.16666666666666666</v>
      </c>
      <c r="N13" s="19" t="s">
        <v>188</v>
      </c>
    </row>
    <row r="14" spans="1:15" customFormat="1" ht="45">
      <c r="A14" s="230"/>
      <c r="B14" s="230"/>
      <c r="C14" s="253"/>
      <c r="D14" s="253"/>
      <c r="E14" s="146" t="s">
        <v>343</v>
      </c>
      <c r="F14" s="176">
        <v>0.8</v>
      </c>
      <c r="G14" s="176">
        <v>1</v>
      </c>
      <c r="H14" s="165" t="s">
        <v>161</v>
      </c>
      <c r="I14" s="132">
        <f t="shared" si="2"/>
        <v>0.8</v>
      </c>
      <c r="J14" s="165" t="s">
        <v>162</v>
      </c>
      <c r="K14" s="183">
        <f>D.H.!K9</f>
        <v>1</v>
      </c>
      <c r="L14" s="183">
        <f>D.H.!L9</f>
        <v>1</v>
      </c>
      <c r="M14" s="169">
        <f t="shared" si="3"/>
        <v>1</v>
      </c>
      <c r="N14" s="19" t="s">
        <v>188</v>
      </c>
      <c r="O14" s="10"/>
    </row>
    <row r="15" spans="1:15" customFormat="1" ht="90">
      <c r="A15" s="167" t="s">
        <v>340</v>
      </c>
      <c r="B15" s="145" t="s">
        <v>344</v>
      </c>
      <c r="C15" s="146" t="s">
        <v>18</v>
      </c>
      <c r="D15" s="146" t="s">
        <v>19</v>
      </c>
      <c r="E15" s="146" t="s">
        <v>345</v>
      </c>
      <c r="F15" s="147">
        <v>0.75</v>
      </c>
      <c r="G15" s="147">
        <v>1</v>
      </c>
      <c r="H15" s="165" t="s">
        <v>151</v>
      </c>
      <c r="I15" s="132">
        <f t="shared" si="2"/>
        <v>0.75</v>
      </c>
      <c r="J15" s="165" t="s">
        <v>152</v>
      </c>
      <c r="K15" s="183">
        <f>D.H.!K10</f>
        <v>5</v>
      </c>
      <c r="L15" s="183">
        <f>D.H.!L10</f>
        <v>12</v>
      </c>
      <c r="M15" s="169">
        <f t="shared" si="3"/>
        <v>0.41666666666666669</v>
      </c>
      <c r="N15" s="19" t="s">
        <v>188</v>
      </c>
    </row>
    <row r="16" spans="1:15" customFormat="1" ht="36.75" customHeight="1">
      <c r="A16" s="228" t="s">
        <v>397</v>
      </c>
      <c r="B16" s="168" t="s">
        <v>398</v>
      </c>
      <c r="C16" s="166" t="s">
        <v>52</v>
      </c>
      <c r="D16" s="166" t="s">
        <v>53</v>
      </c>
      <c r="E16" s="166" t="s">
        <v>54</v>
      </c>
      <c r="F16" s="131">
        <v>0.4</v>
      </c>
      <c r="G16" s="131">
        <v>0.7</v>
      </c>
      <c r="H16" s="165" t="s">
        <v>166</v>
      </c>
      <c r="I16" s="132">
        <f t="shared" si="2"/>
        <v>0.4</v>
      </c>
      <c r="J16" s="165" t="s">
        <v>167</v>
      </c>
      <c r="K16" s="165">
        <f>'SECRETARIA DEL AYUNTAMIENTO'!K7</f>
        <v>360</v>
      </c>
      <c r="L16" s="180">
        <f>'SECRETARIA DEL AYUNTAMIENTO'!L7</f>
        <v>360</v>
      </c>
      <c r="M16" s="169">
        <f t="shared" si="3"/>
        <v>1</v>
      </c>
      <c r="N16" s="19" t="s">
        <v>187</v>
      </c>
      <c r="O16" s="5"/>
    </row>
    <row r="17" spans="1:15" customFormat="1" ht="55.5" customHeight="1">
      <c r="A17" s="228"/>
      <c r="B17" s="141" t="s">
        <v>399</v>
      </c>
      <c r="C17" s="166" t="s">
        <v>55</v>
      </c>
      <c r="D17" s="166" t="s">
        <v>56</v>
      </c>
      <c r="E17" s="166" t="s">
        <v>57</v>
      </c>
      <c r="F17" s="131">
        <v>0.5</v>
      </c>
      <c r="G17" s="131">
        <v>0.6</v>
      </c>
      <c r="H17" s="165" t="s">
        <v>145</v>
      </c>
      <c r="I17" s="132">
        <f t="shared" si="2"/>
        <v>0.5</v>
      </c>
      <c r="J17" s="165" t="s">
        <v>146</v>
      </c>
      <c r="K17" s="180">
        <f>'SECRETARIA DEL AYUNTAMIENTO'!K8</f>
        <v>614</v>
      </c>
      <c r="L17" s="180">
        <f>'SECRETARIA DEL AYUNTAMIENTO'!L8</f>
        <v>750</v>
      </c>
      <c r="M17" s="169">
        <f t="shared" si="3"/>
        <v>0.81866666666666665</v>
      </c>
      <c r="N17" s="19" t="s">
        <v>187</v>
      </c>
      <c r="O17" s="5"/>
    </row>
    <row r="18" spans="1:15" s="5" customFormat="1" ht="55.5" customHeight="1">
      <c r="A18" s="173"/>
      <c r="B18" s="174"/>
      <c r="C18" s="173"/>
      <c r="D18" s="173"/>
      <c r="E18" s="173"/>
      <c r="F18" s="175"/>
      <c r="G18" s="175"/>
      <c r="H18" s="173"/>
      <c r="I18" s="175"/>
      <c r="J18" s="173"/>
      <c r="K18" s="173"/>
      <c r="L18" s="173"/>
      <c r="M18" s="173"/>
      <c r="N18" s="19"/>
    </row>
    <row r="19" spans="1:15" s="5" customFormat="1" ht="55.5" customHeight="1">
      <c r="A19" s="173"/>
      <c r="B19" s="174"/>
      <c r="C19" s="173"/>
      <c r="D19" s="173"/>
      <c r="E19" s="173"/>
      <c r="F19" s="175"/>
      <c r="G19" s="175"/>
      <c r="H19" s="173"/>
      <c r="I19" s="175"/>
      <c r="J19" s="173"/>
      <c r="K19" s="173"/>
      <c r="L19" s="173"/>
      <c r="M19" s="173"/>
      <c r="N19" s="19"/>
    </row>
    <row r="20" spans="1:15" customFormat="1" ht="15" customHeight="1">
      <c r="A20" s="250" t="s">
        <v>285</v>
      </c>
      <c r="B20" s="251"/>
      <c r="C20" s="251"/>
      <c r="D20" s="250" t="s">
        <v>289</v>
      </c>
      <c r="E20" s="250"/>
      <c r="F20" s="250"/>
      <c r="G20" s="250" t="s">
        <v>287</v>
      </c>
      <c r="H20" s="251"/>
      <c r="I20" s="251"/>
      <c r="J20" s="250" t="s">
        <v>274</v>
      </c>
      <c r="K20" s="251"/>
      <c r="L20" s="251"/>
      <c r="M20" s="251"/>
      <c r="N20" s="10"/>
    </row>
    <row r="21" spans="1:15" customFormat="1" ht="15">
      <c r="A21" s="252" t="s">
        <v>275</v>
      </c>
      <c r="B21" s="252"/>
      <c r="C21" s="252"/>
      <c r="D21" s="252" t="s">
        <v>288</v>
      </c>
      <c r="E21" s="252"/>
      <c r="F21" s="252"/>
      <c r="G21" s="252" t="s">
        <v>286</v>
      </c>
      <c r="H21" s="252"/>
      <c r="I21" s="252"/>
      <c r="J21" s="252" t="s">
        <v>276</v>
      </c>
      <c r="K21" s="252"/>
      <c r="L21" s="252"/>
      <c r="M21" s="252"/>
      <c r="N21" s="10"/>
    </row>
  </sheetData>
  <mergeCells count="29">
    <mergeCell ref="A16:A17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A21:C21"/>
    <mergeCell ref="D21:F21"/>
    <mergeCell ref="G21:I21"/>
    <mergeCell ref="J21:M21"/>
    <mergeCell ref="K5:M5"/>
    <mergeCell ref="A20:C20"/>
    <mergeCell ref="D20:F20"/>
    <mergeCell ref="G20:I20"/>
    <mergeCell ref="J20:M20"/>
    <mergeCell ref="A7:A8"/>
    <mergeCell ref="A9:A10"/>
    <mergeCell ref="B9:B10"/>
    <mergeCell ref="A12:A14"/>
    <mergeCell ref="B13:B14"/>
    <mergeCell ref="C13:C14"/>
    <mergeCell ref="D13:D14"/>
  </mergeCells>
  <conditionalFormatting sqref="M7:M8">
    <cfRule type="cellIs" dxfId="122" priority="28" operator="greaterThan">
      <formula>I7</formula>
    </cfRule>
    <cfRule type="cellIs" dxfId="121" priority="29" operator="equal">
      <formula>I7</formula>
    </cfRule>
    <cfRule type="cellIs" dxfId="120" priority="30" operator="lessThan">
      <formula>I7</formula>
    </cfRule>
  </conditionalFormatting>
  <conditionalFormatting sqref="M7:M8">
    <cfRule type="cellIs" dxfId="119" priority="25" operator="greaterThan">
      <formula>I7</formula>
    </cfRule>
    <cfRule type="cellIs" dxfId="118" priority="26" operator="equal">
      <formula>I7</formula>
    </cfRule>
    <cfRule type="cellIs" dxfId="117" priority="27" operator="lessThan">
      <formula>I7</formula>
    </cfRule>
  </conditionalFormatting>
  <conditionalFormatting sqref="M9:M10">
    <cfRule type="cellIs" dxfId="116" priority="22" operator="greaterThan">
      <formula>I9</formula>
    </cfRule>
    <cfRule type="cellIs" dxfId="115" priority="23" operator="equal">
      <formula>I9</formula>
    </cfRule>
    <cfRule type="cellIs" dxfId="114" priority="24" operator="lessThan">
      <formula>I9</formula>
    </cfRule>
  </conditionalFormatting>
  <conditionalFormatting sqref="M9:M10">
    <cfRule type="cellIs" dxfId="113" priority="19" operator="greaterThan">
      <formula>I9</formula>
    </cfRule>
    <cfRule type="cellIs" dxfId="112" priority="20" operator="equal">
      <formula>I9</formula>
    </cfRule>
    <cfRule type="cellIs" dxfId="111" priority="21" operator="lessThan">
      <formula>I9</formula>
    </cfRule>
  </conditionalFormatting>
  <conditionalFormatting sqref="M13:M15">
    <cfRule type="cellIs" dxfId="110" priority="16" operator="greaterThan">
      <formula>I13</formula>
    </cfRule>
    <cfRule type="cellIs" dxfId="109" priority="17" operator="equal">
      <formula>I13</formula>
    </cfRule>
    <cfRule type="cellIs" dxfId="108" priority="18" operator="lessThan">
      <formula>I13</formula>
    </cfRule>
  </conditionalFormatting>
  <conditionalFormatting sqref="M13:M15">
    <cfRule type="cellIs" dxfId="107" priority="13" operator="greaterThan">
      <formula>I13</formula>
    </cfRule>
    <cfRule type="cellIs" dxfId="106" priority="14" operator="equal">
      <formula>I13</formula>
    </cfRule>
    <cfRule type="cellIs" dxfId="105" priority="15" operator="lessThan">
      <formula>I13</formula>
    </cfRule>
  </conditionalFormatting>
  <conditionalFormatting sqref="M16:M17">
    <cfRule type="cellIs" dxfId="104" priority="10" operator="greaterThan">
      <formula>I16</formula>
    </cfRule>
    <cfRule type="cellIs" dxfId="103" priority="11" operator="equal">
      <formula>I16</formula>
    </cfRule>
    <cfRule type="cellIs" dxfId="102" priority="12" operator="lessThan">
      <formula>I16</formula>
    </cfRule>
  </conditionalFormatting>
  <conditionalFormatting sqref="M16:M17">
    <cfRule type="cellIs" dxfId="101" priority="7" operator="greaterThan">
      <formula>I16</formula>
    </cfRule>
    <cfRule type="cellIs" dxfId="100" priority="8" operator="equal">
      <formula>I16</formula>
    </cfRule>
    <cfRule type="cellIs" dxfId="99" priority="9" operator="lessThan">
      <formula>I16</formula>
    </cfRule>
  </conditionalFormatting>
  <conditionalFormatting sqref="M11">
    <cfRule type="cellIs" dxfId="98" priority="4" operator="greaterThan">
      <formula>I11</formula>
    </cfRule>
    <cfRule type="cellIs" dxfId="97" priority="5" operator="equal">
      <formula>I11</formula>
    </cfRule>
    <cfRule type="cellIs" dxfId="96" priority="6" operator="lessThan">
      <formula>I11</formula>
    </cfRule>
  </conditionalFormatting>
  <conditionalFormatting sqref="M11">
    <cfRule type="cellIs" dxfId="95" priority="1" operator="greaterThan">
      <formula>I11</formula>
    </cfRule>
    <cfRule type="cellIs" dxfId="94" priority="2" operator="equal">
      <formula>I11</formula>
    </cfRule>
    <cfRule type="cellIs" dxfId="93" priority="3" operator="lessThan">
      <formula>I11</formula>
    </cfRule>
  </conditionalFormatting>
  <hyperlinks>
    <hyperlink ref="O3" location="CONCENTRADO!A1" display="CONCENTRADO"/>
    <hyperlink ref="M7" r:id="rId1" display="siapa_2016\siapa_2016_10.xls"/>
    <hyperlink ref="M8" r:id="rId2" display="siapa_2016\siapa_2016_10.xls"/>
    <hyperlink ref="M9" r:id="rId3" display="siapa_2016\siapa_2016.xlsx"/>
    <hyperlink ref="M10" r:id="rId4" display="siapa_2016\siapa_2016.xlsx"/>
    <hyperlink ref="M14" r:id="rId5" display="siapa_2016\siapa_2016_10.xls"/>
    <hyperlink ref="M15" r:id="rId6" display="siapa_2016\siapa_2016_10.xls"/>
    <hyperlink ref="M16" r:id="rId7" display="siapa_2016\siapa_2016.xlsx"/>
    <hyperlink ref="M17" r:id="rId8" display="siapa_2016\siapa_2016_1.xlsx"/>
    <hyperlink ref="M11" r:id="rId9" display="siapa_2016\siapa_2016_1.xlsx"/>
    <hyperlink ref="M12" r:id="rId10" display="siapa_2016\siapa_2016.xlsx"/>
  </hyperlinks>
  <pageMargins left="1.1023622047244095" right="0.19685039370078741" top="0.35433070866141736" bottom="0.74803149606299213" header="0.31496062992125984" footer="0.31496062992125984"/>
  <pageSetup paperSize="5" scale="75" orientation="landscape" r:id="rId11"/>
  <headerFooter>
    <oddFooter>&amp;C&amp;P de &amp;N</oddFooter>
  </headerFooter>
  <drawing r:id="rId1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1"/>
  <sheetViews>
    <sheetView topLeftCell="A34" workbookViewId="0">
      <selection activeCell="A32" sqref="A32:A39"/>
    </sheetView>
  </sheetViews>
  <sheetFormatPr baseColWidth="10" defaultRowHeight="15"/>
  <cols>
    <col min="1" max="2" width="15.140625" customWidth="1"/>
    <col min="3" max="3" width="31" customWidth="1"/>
    <col min="4" max="4" width="24" customWidth="1"/>
    <col min="5" max="5" width="22.5703125" customWidth="1"/>
    <col min="6" max="7" width="11.42578125" customWidth="1"/>
    <col min="14" max="14" width="11.42578125" style="23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5">
      <c r="A3" s="222" t="str">
        <f>CONCENTRADO!L12</f>
        <v>EVALUACIÓN ENERO-MARZO DE 2018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O3" s="103" t="s">
        <v>273</v>
      </c>
    </row>
    <row r="4" spans="1:15" ht="22.5" customHeight="1">
      <c r="A4" s="223" t="s">
        <v>58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</row>
    <row r="5" spans="1:15" ht="14.25" customHeight="1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5</v>
      </c>
      <c r="H5" s="220" t="s">
        <v>136</v>
      </c>
      <c r="I5" s="220"/>
      <c r="J5" s="220"/>
      <c r="K5" s="220" t="str">
        <f>CONCENTRADO!L12</f>
        <v>EVALUACIÓN ENERO-MARZO DE 2018</v>
      </c>
      <c r="L5" s="220"/>
      <c r="M5" s="220"/>
    </row>
    <row r="6" spans="1:15" s="3" customFormat="1" ht="23.25" customHeight="1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15" t="s">
        <v>140</v>
      </c>
      <c r="L6" s="15" t="s">
        <v>141</v>
      </c>
      <c r="M6" s="16" t="s">
        <v>142</v>
      </c>
      <c r="N6" s="23"/>
    </row>
    <row r="7" spans="1:15" s="137" customFormat="1" ht="23.25" customHeight="1">
      <c r="A7" s="236" t="s">
        <v>392</v>
      </c>
      <c r="B7" s="236" t="s">
        <v>393</v>
      </c>
      <c r="C7" s="229" t="s">
        <v>394</v>
      </c>
      <c r="D7" s="161" t="s">
        <v>46</v>
      </c>
      <c r="E7" s="161" t="s">
        <v>121</v>
      </c>
      <c r="F7" s="139">
        <v>0.9</v>
      </c>
      <c r="G7" s="131">
        <v>1</v>
      </c>
      <c r="H7" s="159" t="s">
        <v>175</v>
      </c>
      <c r="I7" s="132">
        <f t="shared" ref="I7:I8" si="0">F7</f>
        <v>0.9</v>
      </c>
      <c r="J7" s="159" t="s">
        <v>176</v>
      </c>
      <c r="K7" s="163">
        <f>'OFICINA DE LA PRESIDENCIA'!K7</f>
        <v>3875</v>
      </c>
      <c r="L7" s="163">
        <f>'OFICINA DE LA PRESIDENCIA'!L7</f>
        <v>3875</v>
      </c>
      <c r="M7" s="17">
        <f t="shared" ref="M7:M14" si="1">(K7/L7)</f>
        <v>1</v>
      </c>
      <c r="N7" s="23" t="s">
        <v>396</v>
      </c>
    </row>
    <row r="8" spans="1:15" s="137" customFormat="1" ht="23.25" customHeight="1">
      <c r="A8" s="242"/>
      <c r="B8" s="242"/>
      <c r="C8" s="229"/>
      <c r="D8" s="161" t="s">
        <v>47</v>
      </c>
      <c r="E8" s="161" t="s">
        <v>48</v>
      </c>
      <c r="F8" s="139">
        <v>0.25</v>
      </c>
      <c r="G8" s="131">
        <v>0.4</v>
      </c>
      <c r="H8" s="159" t="s">
        <v>164</v>
      </c>
      <c r="I8" s="132">
        <f t="shared" si="0"/>
        <v>0.25</v>
      </c>
      <c r="J8" s="159" t="s">
        <v>165</v>
      </c>
      <c r="K8" s="163">
        <f>'OFICINA DE LA PRESIDENCIA'!K8</f>
        <v>115</v>
      </c>
      <c r="L8" s="163">
        <f>'OFICINA DE LA PRESIDENCIA'!L8</f>
        <v>189</v>
      </c>
      <c r="M8" s="17">
        <f t="shared" si="1"/>
        <v>0.60846560846560849</v>
      </c>
      <c r="N8" s="23" t="s">
        <v>396</v>
      </c>
    </row>
    <row r="9" spans="1:15" s="137" customFormat="1" ht="23.25" customHeight="1">
      <c r="A9" s="242"/>
      <c r="B9" s="242"/>
      <c r="C9" s="155" t="s">
        <v>443</v>
      </c>
      <c r="D9" s="159" t="s">
        <v>444</v>
      </c>
      <c r="E9" s="141" t="s">
        <v>445</v>
      </c>
      <c r="F9" s="131">
        <v>0.9</v>
      </c>
      <c r="G9" s="131">
        <v>1</v>
      </c>
      <c r="H9" s="132" t="s">
        <v>446</v>
      </c>
      <c r="I9" s="132">
        <v>0.9</v>
      </c>
      <c r="J9" s="132" t="s">
        <v>447</v>
      </c>
      <c r="K9" s="164">
        <f>CONTRALORIA!K8</f>
        <v>52</v>
      </c>
      <c r="L9" s="164">
        <f>CONTRALORIA!L8</f>
        <v>52</v>
      </c>
      <c r="M9" s="17">
        <f t="shared" si="1"/>
        <v>1</v>
      </c>
      <c r="N9" s="19" t="s">
        <v>458</v>
      </c>
    </row>
    <row r="10" spans="1:15" s="137" customFormat="1" ht="47.25" customHeight="1">
      <c r="A10" s="242"/>
      <c r="B10" s="242"/>
      <c r="C10" s="155" t="s">
        <v>448</v>
      </c>
      <c r="D10" s="159" t="s">
        <v>449</v>
      </c>
      <c r="E10" s="141" t="s">
        <v>450</v>
      </c>
      <c r="F10" s="131">
        <v>0.3</v>
      </c>
      <c r="G10" s="131">
        <v>0.5</v>
      </c>
      <c r="H10" s="132" t="s">
        <v>451</v>
      </c>
      <c r="I10" s="132">
        <v>0.3</v>
      </c>
      <c r="J10" s="132" t="s">
        <v>452</v>
      </c>
      <c r="K10" s="164">
        <f>CONTRALORIA!K9</f>
        <v>0</v>
      </c>
      <c r="L10" s="164">
        <f>CONTRALORIA!L9</f>
        <v>0</v>
      </c>
      <c r="M10" s="192" t="s">
        <v>520</v>
      </c>
      <c r="N10" s="19" t="s">
        <v>459</v>
      </c>
    </row>
    <row r="11" spans="1:15" s="137" customFormat="1" ht="23.25" customHeight="1">
      <c r="A11" s="242"/>
      <c r="B11" s="237"/>
      <c r="C11" s="155" t="s">
        <v>453</v>
      </c>
      <c r="D11" s="159" t="s">
        <v>454</v>
      </c>
      <c r="E11" s="141" t="s">
        <v>455</v>
      </c>
      <c r="F11" s="131">
        <v>0.2</v>
      </c>
      <c r="G11" s="131">
        <v>0.4</v>
      </c>
      <c r="H11" s="132" t="s">
        <v>456</v>
      </c>
      <c r="I11" s="132">
        <v>0.2</v>
      </c>
      <c r="J11" s="132" t="s">
        <v>457</v>
      </c>
      <c r="K11" s="164">
        <f>CONTRALORIA!K10</f>
        <v>22</v>
      </c>
      <c r="L11" s="164">
        <f>CONTRALORIA!L10</f>
        <v>22</v>
      </c>
      <c r="M11" s="17">
        <f t="shared" si="1"/>
        <v>1</v>
      </c>
      <c r="N11" s="19" t="s">
        <v>459</v>
      </c>
    </row>
    <row r="12" spans="1:15" s="137" customFormat="1" ht="23.25" customHeight="1">
      <c r="A12" s="242"/>
      <c r="B12" s="247" t="s">
        <v>484</v>
      </c>
      <c r="C12" s="161" t="s">
        <v>101</v>
      </c>
      <c r="D12" s="161" t="s">
        <v>102</v>
      </c>
      <c r="E12" s="161" t="s">
        <v>485</v>
      </c>
      <c r="F12" s="131">
        <v>0.8</v>
      </c>
      <c r="G12" s="131">
        <v>1</v>
      </c>
      <c r="H12" s="161" t="s">
        <v>161</v>
      </c>
      <c r="I12" s="149">
        <f>F12</f>
        <v>0.8</v>
      </c>
      <c r="J12" s="161" t="s">
        <v>162</v>
      </c>
      <c r="K12" s="125">
        <f>TESORERIA!K19</f>
        <v>3</v>
      </c>
      <c r="L12" s="125">
        <f>TESORERIA!L19</f>
        <v>3</v>
      </c>
      <c r="M12" s="17">
        <f t="shared" si="1"/>
        <v>1</v>
      </c>
      <c r="N12" s="19" t="s">
        <v>495</v>
      </c>
    </row>
    <row r="13" spans="1:15" s="137" customFormat="1" ht="23.25" customHeight="1">
      <c r="A13" s="242"/>
      <c r="B13" s="248"/>
      <c r="C13" s="161" t="s">
        <v>486</v>
      </c>
      <c r="D13" s="161" t="s">
        <v>487</v>
      </c>
      <c r="E13" s="161" t="s">
        <v>488</v>
      </c>
      <c r="F13" s="131">
        <v>0.8</v>
      </c>
      <c r="G13" s="131">
        <v>1</v>
      </c>
      <c r="H13" s="161" t="s">
        <v>161</v>
      </c>
      <c r="I13" s="149">
        <f>F13</f>
        <v>0.8</v>
      </c>
      <c r="J13" s="161" t="s">
        <v>162</v>
      </c>
      <c r="K13" s="125">
        <f>TESORERIA!K20</f>
        <v>170</v>
      </c>
      <c r="L13" s="125">
        <f>TESORERIA!L20</f>
        <v>170</v>
      </c>
      <c r="M13" s="17">
        <f t="shared" si="1"/>
        <v>1</v>
      </c>
      <c r="N13" s="19" t="s">
        <v>495</v>
      </c>
    </row>
    <row r="14" spans="1:15" s="137" customFormat="1" ht="47.25" customHeight="1">
      <c r="A14" s="237"/>
      <c r="B14" s="157" t="s">
        <v>489</v>
      </c>
      <c r="C14" s="159" t="s">
        <v>104</v>
      </c>
      <c r="D14" s="161" t="s">
        <v>130</v>
      </c>
      <c r="E14" s="159" t="s">
        <v>120</v>
      </c>
      <c r="F14" s="139">
        <v>0.1</v>
      </c>
      <c r="G14" s="131">
        <v>0.3</v>
      </c>
      <c r="H14" s="159" t="s">
        <v>153</v>
      </c>
      <c r="I14" s="132">
        <f>F14</f>
        <v>0.1</v>
      </c>
      <c r="J14" s="159" t="s">
        <v>154</v>
      </c>
      <c r="K14" s="125">
        <f>TESORERIA!K21</f>
        <v>83</v>
      </c>
      <c r="L14" s="125">
        <f>TESORERIA!L21</f>
        <v>4625</v>
      </c>
      <c r="M14" s="17">
        <f t="shared" si="1"/>
        <v>1.7945945945945944E-2</v>
      </c>
      <c r="N14" s="19" t="s">
        <v>494</v>
      </c>
    </row>
    <row r="15" spans="1:15" s="4" customFormat="1" ht="36" customHeight="1">
      <c r="A15" s="254" t="s">
        <v>501</v>
      </c>
      <c r="B15" s="230" t="s">
        <v>502</v>
      </c>
      <c r="C15" s="231" t="s">
        <v>503</v>
      </c>
      <c r="D15" s="231" t="s">
        <v>504</v>
      </c>
      <c r="E15" s="146" t="s">
        <v>505</v>
      </c>
      <c r="F15" s="147">
        <v>0.1</v>
      </c>
      <c r="G15" s="147">
        <v>0.3</v>
      </c>
      <c r="H15" s="159" t="s">
        <v>153</v>
      </c>
      <c r="I15" s="132">
        <f t="shared" ref="I15:I16" si="2">F15</f>
        <v>0.1</v>
      </c>
      <c r="J15" s="159" t="s">
        <v>154</v>
      </c>
      <c r="K15" s="127">
        <f>GABINETE!K7</f>
        <v>3</v>
      </c>
      <c r="L15" s="127">
        <f>GABINETE!L7</f>
        <v>14</v>
      </c>
      <c r="M15" s="17">
        <f t="shared" ref="M15:M23" si="3">(K15/L15)</f>
        <v>0.21428571428571427</v>
      </c>
      <c r="N15" s="19" t="s">
        <v>512</v>
      </c>
      <c r="O15" s="25"/>
    </row>
    <row r="16" spans="1:15" s="4" customFormat="1" ht="38.25" customHeight="1">
      <c r="A16" s="255"/>
      <c r="B16" s="230"/>
      <c r="C16" s="232"/>
      <c r="D16" s="232"/>
      <c r="E16" s="146" t="s">
        <v>506</v>
      </c>
      <c r="F16" s="176">
        <v>0.1</v>
      </c>
      <c r="G16" s="176">
        <v>0.3</v>
      </c>
      <c r="H16" s="159" t="s">
        <v>153</v>
      </c>
      <c r="I16" s="132">
        <f t="shared" si="2"/>
        <v>0.1</v>
      </c>
      <c r="J16" s="159" t="s">
        <v>154</v>
      </c>
      <c r="K16" s="127">
        <f>GABINETE!K8</f>
        <v>0</v>
      </c>
      <c r="L16" s="127">
        <f>GABINETE!L8</f>
        <v>14</v>
      </c>
      <c r="M16" s="17">
        <f t="shared" si="3"/>
        <v>0</v>
      </c>
      <c r="N16" s="19" t="s">
        <v>512</v>
      </c>
      <c r="O16" s="25"/>
    </row>
    <row r="17" spans="1:15" s="137" customFormat="1" ht="23.25" customHeight="1">
      <c r="A17" s="255"/>
      <c r="B17" s="161" t="s">
        <v>401</v>
      </c>
      <c r="C17" s="161" t="s">
        <v>108</v>
      </c>
      <c r="D17" s="161" t="s">
        <v>109</v>
      </c>
      <c r="E17" s="161" t="s">
        <v>402</v>
      </c>
      <c r="F17" s="131">
        <v>0.95</v>
      </c>
      <c r="G17" s="131">
        <v>1</v>
      </c>
      <c r="H17" s="159" t="s">
        <v>163</v>
      </c>
      <c r="I17" s="153">
        <v>0.95</v>
      </c>
      <c r="J17" s="132">
        <v>1</v>
      </c>
      <c r="K17" s="159">
        <f>'SECRETARIA DEL AYUNTAMIENTO'!K13</f>
        <v>1</v>
      </c>
      <c r="L17" s="180">
        <f>'SECRETARIA DEL AYUNTAMIENTO'!L13</f>
        <v>1</v>
      </c>
      <c r="M17" s="17">
        <f t="shared" si="3"/>
        <v>1</v>
      </c>
      <c r="N17" s="19" t="s">
        <v>194</v>
      </c>
    </row>
    <row r="18" spans="1:15" s="137" customFormat="1" ht="23.25" customHeight="1">
      <c r="A18" s="255"/>
      <c r="B18" s="229" t="s">
        <v>403</v>
      </c>
      <c r="C18" s="161" t="s">
        <v>59</v>
      </c>
      <c r="D18" s="161" t="s">
        <v>404</v>
      </c>
      <c r="E18" s="161" t="s">
        <v>60</v>
      </c>
      <c r="F18" s="131">
        <v>0.5</v>
      </c>
      <c r="G18" s="131">
        <v>1</v>
      </c>
      <c r="H18" s="159" t="s">
        <v>143</v>
      </c>
      <c r="I18" s="132">
        <f t="shared" ref="I18:I19" si="4">F18</f>
        <v>0.5</v>
      </c>
      <c r="J18" s="159" t="s">
        <v>144</v>
      </c>
      <c r="K18" s="180">
        <f>'SECRETARIA DEL AYUNTAMIENTO'!K14</f>
        <v>1</v>
      </c>
      <c r="L18" s="180">
        <f>'SECRETARIA DEL AYUNTAMIENTO'!L14</f>
        <v>1</v>
      </c>
      <c r="M18" s="17">
        <f t="shared" si="3"/>
        <v>1</v>
      </c>
      <c r="N18" s="19" t="s">
        <v>194</v>
      </c>
    </row>
    <row r="19" spans="1:15" s="137" customFormat="1" ht="23.25" customHeight="1">
      <c r="A19" s="255"/>
      <c r="B19" s="229"/>
      <c r="C19" s="161" t="s">
        <v>61</v>
      </c>
      <c r="D19" s="161" t="s">
        <v>62</v>
      </c>
      <c r="E19" s="161" t="s">
        <v>124</v>
      </c>
      <c r="F19" s="131">
        <v>0.3</v>
      </c>
      <c r="G19" s="131">
        <v>0.6</v>
      </c>
      <c r="H19" s="159" t="s">
        <v>143</v>
      </c>
      <c r="I19" s="132">
        <f t="shared" si="4"/>
        <v>0.3</v>
      </c>
      <c r="J19" s="159" t="s">
        <v>144</v>
      </c>
      <c r="K19" s="180">
        <f>'SECRETARIA DEL AYUNTAMIENTO'!K15</f>
        <v>373</v>
      </c>
      <c r="L19" s="180">
        <f>'SECRETARIA DEL AYUNTAMIENTO'!L15</f>
        <v>373</v>
      </c>
      <c r="M19" s="17">
        <f t="shared" si="3"/>
        <v>1</v>
      </c>
      <c r="N19" s="19" t="s">
        <v>194</v>
      </c>
    </row>
    <row r="20" spans="1:15" s="137" customFormat="1" ht="23.25" customHeight="1">
      <c r="A20" s="255"/>
      <c r="B20" s="229"/>
      <c r="C20" s="161" t="s">
        <v>63</v>
      </c>
      <c r="D20" s="161" t="s">
        <v>64</v>
      </c>
      <c r="E20" s="161" t="s">
        <v>65</v>
      </c>
      <c r="F20" s="131">
        <v>0.8</v>
      </c>
      <c r="G20" s="131">
        <v>1</v>
      </c>
      <c r="H20" s="159" t="s">
        <v>163</v>
      </c>
      <c r="I20" s="153">
        <v>0.8</v>
      </c>
      <c r="J20" s="132">
        <v>1</v>
      </c>
      <c r="K20" s="180">
        <f>'SECRETARIA DEL AYUNTAMIENTO'!K16</f>
        <v>90</v>
      </c>
      <c r="L20" s="180">
        <f>'SECRETARIA DEL AYUNTAMIENTO'!L16</f>
        <v>90</v>
      </c>
      <c r="M20" s="17">
        <f t="shared" si="3"/>
        <v>1</v>
      </c>
      <c r="N20" s="19" t="s">
        <v>194</v>
      </c>
    </row>
    <row r="21" spans="1:15" s="137" customFormat="1" ht="23.25" customHeight="1">
      <c r="A21" s="255"/>
      <c r="B21" s="238" t="s">
        <v>381</v>
      </c>
      <c r="C21" s="161" t="s">
        <v>128</v>
      </c>
      <c r="D21" s="161" t="s">
        <v>129</v>
      </c>
      <c r="E21" s="161" t="s">
        <v>382</v>
      </c>
      <c r="F21" s="131">
        <v>0.7</v>
      </c>
      <c r="G21" s="131">
        <v>1</v>
      </c>
      <c r="H21" s="161" t="s">
        <v>149</v>
      </c>
      <c r="I21" s="132">
        <f t="shared" ref="I21:I22" si="5">F21</f>
        <v>0.7</v>
      </c>
      <c r="J21" s="161" t="s">
        <v>150</v>
      </c>
      <c r="K21" s="161">
        <f>OBRAS!K13</f>
        <v>0</v>
      </c>
      <c r="L21" s="191">
        <f>OBRAS!L13</f>
        <v>0</v>
      </c>
      <c r="M21" s="192" t="s">
        <v>520</v>
      </c>
      <c r="N21" s="23" t="s">
        <v>181</v>
      </c>
    </row>
    <row r="22" spans="1:15" s="137" customFormat="1" ht="23.25" customHeight="1">
      <c r="A22" s="255"/>
      <c r="B22" s="238"/>
      <c r="C22" s="236" t="s">
        <v>44</v>
      </c>
      <c r="D22" s="161" t="s">
        <v>383</v>
      </c>
      <c r="E22" s="161" t="s">
        <v>384</v>
      </c>
      <c r="F22" s="131">
        <v>0.1</v>
      </c>
      <c r="G22" s="131">
        <v>0.3</v>
      </c>
      <c r="H22" s="161" t="s">
        <v>153</v>
      </c>
      <c r="I22" s="132">
        <f t="shared" si="5"/>
        <v>0.1</v>
      </c>
      <c r="J22" s="161" t="s">
        <v>154</v>
      </c>
      <c r="K22" s="191">
        <f>OBRAS!K14</f>
        <v>8</v>
      </c>
      <c r="L22" s="191">
        <f>OBRAS!L14</f>
        <v>35</v>
      </c>
      <c r="M22" s="17">
        <f t="shared" si="3"/>
        <v>0.22857142857142856</v>
      </c>
      <c r="N22" s="23" t="s">
        <v>181</v>
      </c>
    </row>
    <row r="23" spans="1:15" s="137" customFormat="1" ht="23.25" customHeight="1">
      <c r="A23" s="256"/>
      <c r="B23" s="238"/>
      <c r="C23" s="237"/>
      <c r="D23" s="161" t="s">
        <v>385</v>
      </c>
      <c r="E23" s="161" t="s">
        <v>384</v>
      </c>
      <c r="F23" s="131">
        <v>0.1</v>
      </c>
      <c r="G23" s="131">
        <v>0.3</v>
      </c>
      <c r="H23" s="161" t="s">
        <v>153</v>
      </c>
      <c r="I23" s="132">
        <f>F23</f>
        <v>0.1</v>
      </c>
      <c r="J23" s="161" t="s">
        <v>154</v>
      </c>
      <c r="K23" s="191">
        <f>OBRAS!K15</f>
        <v>5</v>
      </c>
      <c r="L23" s="191">
        <f>OBRAS!L15</f>
        <v>5</v>
      </c>
      <c r="M23" s="17">
        <f t="shared" si="3"/>
        <v>1</v>
      </c>
      <c r="N23" s="23" t="s">
        <v>181</v>
      </c>
    </row>
    <row r="24" spans="1:15" s="4" customFormat="1" ht="45" customHeight="1">
      <c r="A24" s="257" t="s">
        <v>405</v>
      </c>
      <c r="B24" s="228" t="s">
        <v>406</v>
      </c>
      <c r="C24" s="161" t="s">
        <v>66</v>
      </c>
      <c r="D24" s="161" t="s">
        <v>67</v>
      </c>
      <c r="E24" s="161" t="s">
        <v>68</v>
      </c>
      <c r="F24" s="139">
        <v>0.9</v>
      </c>
      <c r="G24" s="131">
        <v>1</v>
      </c>
      <c r="H24" s="159" t="s">
        <v>163</v>
      </c>
      <c r="I24" s="152">
        <f t="shared" ref="I24" si="6">F24</f>
        <v>0.9</v>
      </c>
      <c r="J24" s="132">
        <v>1</v>
      </c>
      <c r="K24" s="159">
        <f>'SECRETARIA DEL AYUNTAMIENTO'!K17</f>
        <v>43</v>
      </c>
      <c r="L24" s="180">
        <f>'SECRETARIA DEL AYUNTAMIENTO'!L17</f>
        <v>50</v>
      </c>
      <c r="M24" s="17">
        <f>(K24/L24)</f>
        <v>0.86</v>
      </c>
      <c r="N24" s="19" t="s">
        <v>195</v>
      </c>
      <c r="O24" s="25"/>
    </row>
    <row r="25" spans="1:15" s="4" customFormat="1" ht="30.75" customHeight="1">
      <c r="A25" s="258"/>
      <c r="B25" s="228"/>
      <c r="C25" s="161" t="s">
        <v>407</v>
      </c>
      <c r="D25" s="161" t="s">
        <v>69</v>
      </c>
      <c r="E25" s="138" t="s">
        <v>70</v>
      </c>
      <c r="F25" s="139">
        <v>1</v>
      </c>
      <c r="G25" s="139">
        <v>1</v>
      </c>
      <c r="H25" s="159" t="s">
        <v>163</v>
      </c>
      <c r="I25" s="152">
        <v>0</v>
      </c>
      <c r="J25" s="132">
        <v>1</v>
      </c>
      <c r="K25" s="180">
        <f>'SECRETARIA DEL AYUNTAMIENTO'!K18</f>
        <v>75</v>
      </c>
      <c r="L25" s="180">
        <f>'SECRETARIA DEL AYUNTAMIENTO'!L18</f>
        <v>75</v>
      </c>
      <c r="M25" s="17">
        <f>(K25/L25)</f>
        <v>1</v>
      </c>
      <c r="N25" s="19" t="s">
        <v>195</v>
      </c>
      <c r="O25" s="25"/>
    </row>
    <row r="26" spans="1:15" s="137" customFormat="1" ht="60" customHeight="1">
      <c r="A26" s="254" t="s">
        <v>507</v>
      </c>
      <c r="B26" s="145" t="s">
        <v>508</v>
      </c>
      <c r="C26" s="146" t="s">
        <v>509</v>
      </c>
      <c r="D26" s="146" t="s">
        <v>510</v>
      </c>
      <c r="E26" s="146" t="s">
        <v>511</v>
      </c>
      <c r="F26" s="147">
        <v>0.7</v>
      </c>
      <c r="G26" s="147">
        <v>1</v>
      </c>
      <c r="H26" s="159" t="s">
        <v>149</v>
      </c>
      <c r="I26" s="132">
        <f t="shared" ref="I26" si="7">F26</f>
        <v>0.7</v>
      </c>
      <c r="J26" s="159" t="s">
        <v>150</v>
      </c>
      <c r="K26" s="163">
        <f>GABINETE!K9</f>
        <v>17</v>
      </c>
      <c r="L26" s="163">
        <f>GABINETE!L9</f>
        <v>14</v>
      </c>
      <c r="M26" s="17">
        <f t="shared" ref="M26:M27" si="8">(K26/L26)</f>
        <v>1.2142857142857142</v>
      </c>
      <c r="N26" s="19" t="s">
        <v>512</v>
      </c>
    </row>
    <row r="27" spans="1:15" s="137" customFormat="1" ht="41.25" customHeight="1">
      <c r="A27" s="255"/>
      <c r="B27" s="158" t="s">
        <v>491</v>
      </c>
      <c r="C27" s="161" t="s">
        <v>492</v>
      </c>
      <c r="D27" s="161" t="s">
        <v>115</v>
      </c>
      <c r="E27" s="161" t="s">
        <v>116</v>
      </c>
      <c r="F27" s="131">
        <v>0.9</v>
      </c>
      <c r="G27" s="131">
        <v>1</v>
      </c>
      <c r="H27" s="161" t="s">
        <v>175</v>
      </c>
      <c r="I27" s="149">
        <f>F27</f>
        <v>0.9</v>
      </c>
      <c r="J27" s="131">
        <v>0.9</v>
      </c>
      <c r="K27" s="125">
        <f>TESORERIA!K22</f>
        <v>4</v>
      </c>
      <c r="L27" s="125">
        <f>TESORERIA!L22</f>
        <v>4</v>
      </c>
      <c r="M27" s="17">
        <f t="shared" si="8"/>
        <v>1</v>
      </c>
      <c r="N27" s="19" t="s">
        <v>266</v>
      </c>
    </row>
    <row r="28" spans="1:15" s="137" customFormat="1" ht="23.25" customHeight="1">
      <c r="A28" s="255"/>
      <c r="B28" s="239" t="s">
        <v>431</v>
      </c>
      <c r="C28" s="162" t="s">
        <v>110</v>
      </c>
      <c r="D28" s="161" t="s">
        <v>111</v>
      </c>
      <c r="E28" s="161" t="s">
        <v>112</v>
      </c>
      <c r="F28" s="131">
        <v>0.6</v>
      </c>
      <c r="G28" s="131">
        <v>0.9</v>
      </c>
      <c r="H28" s="159" t="s">
        <v>171</v>
      </c>
      <c r="I28" s="132">
        <f t="shared" ref="I28:I30" si="9">F28</f>
        <v>0.6</v>
      </c>
      <c r="J28" s="159" t="s">
        <v>172</v>
      </c>
      <c r="K28" s="164">
        <f>CONTRALORIA!K11</f>
        <v>2</v>
      </c>
      <c r="L28" s="164">
        <f>CONTRALORIA!L11</f>
        <v>2</v>
      </c>
      <c r="M28" s="17">
        <f t="shared" ref="M28:M30" si="10">(K28/L28)</f>
        <v>1</v>
      </c>
      <c r="N28" s="19" t="s">
        <v>458</v>
      </c>
    </row>
    <row r="29" spans="1:15" s="137" customFormat="1" ht="23.25" customHeight="1">
      <c r="A29" s="255"/>
      <c r="B29" s="243"/>
      <c r="C29" s="162" t="s">
        <v>432</v>
      </c>
      <c r="D29" s="159" t="s">
        <v>433</v>
      </c>
      <c r="E29" s="159" t="s">
        <v>434</v>
      </c>
      <c r="F29" s="131">
        <v>0.5</v>
      </c>
      <c r="G29" s="131">
        <v>1</v>
      </c>
      <c r="H29" s="159" t="s">
        <v>145</v>
      </c>
      <c r="I29" s="132">
        <f t="shared" si="9"/>
        <v>0.5</v>
      </c>
      <c r="J29" s="159" t="s">
        <v>146</v>
      </c>
      <c r="K29" s="164">
        <f>CONTRALORIA!K12</f>
        <v>22</v>
      </c>
      <c r="L29" s="164">
        <f>CONTRALORIA!L12</f>
        <v>22</v>
      </c>
      <c r="M29" s="17">
        <f t="shared" si="10"/>
        <v>1</v>
      </c>
      <c r="N29" s="19" t="s">
        <v>458</v>
      </c>
    </row>
    <row r="30" spans="1:15" s="137" customFormat="1" ht="23.25" customHeight="1">
      <c r="A30" s="255"/>
      <c r="B30" s="240"/>
      <c r="C30" s="155" t="s">
        <v>117</v>
      </c>
      <c r="D30" s="159" t="s">
        <v>118</v>
      </c>
      <c r="E30" s="159" t="s">
        <v>119</v>
      </c>
      <c r="F30" s="131">
        <v>0.6</v>
      </c>
      <c r="G30" s="131">
        <v>0.7</v>
      </c>
      <c r="H30" s="159" t="s">
        <v>171</v>
      </c>
      <c r="I30" s="132">
        <f t="shared" si="9"/>
        <v>0.6</v>
      </c>
      <c r="J30" s="159" t="s">
        <v>172</v>
      </c>
      <c r="K30" s="164">
        <f>CONTRALORIA!K13</f>
        <v>39</v>
      </c>
      <c r="L30" s="164">
        <f>CONTRALORIA!L13</f>
        <v>39</v>
      </c>
      <c r="M30" s="17">
        <f t="shared" si="10"/>
        <v>1</v>
      </c>
      <c r="N30" s="19" t="s">
        <v>284</v>
      </c>
    </row>
    <row r="31" spans="1:15" s="137" customFormat="1" ht="23.25" customHeight="1">
      <c r="A31" s="256"/>
      <c r="B31" s="134" t="s">
        <v>409</v>
      </c>
      <c r="C31" s="20" t="s">
        <v>49</v>
      </c>
      <c r="D31" s="161" t="s">
        <v>50</v>
      </c>
      <c r="E31" s="161" t="s">
        <v>51</v>
      </c>
      <c r="F31" s="131">
        <v>0.5</v>
      </c>
      <c r="G31" s="131">
        <v>1</v>
      </c>
      <c r="H31" s="159" t="s">
        <v>145</v>
      </c>
      <c r="I31" s="132">
        <f>F31</f>
        <v>0.5</v>
      </c>
      <c r="J31" s="159" t="s">
        <v>146</v>
      </c>
      <c r="K31" s="159">
        <f>'SECRETARIA DEL AYUNTAMIENTO'!K19</f>
        <v>90</v>
      </c>
      <c r="L31" s="180">
        <f>'SECRETARIA DEL AYUNTAMIENTO'!L19</f>
        <v>360</v>
      </c>
      <c r="M31" s="17">
        <f t="shared" ref="M31" si="11">(K31/L31)</f>
        <v>0.25</v>
      </c>
      <c r="N31" s="19" t="s">
        <v>187</v>
      </c>
    </row>
    <row r="32" spans="1:15" s="4" customFormat="1" ht="40.5" customHeight="1">
      <c r="A32" s="225" t="s">
        <v>460</v>
      </c>
      <c r="B32" s="156" t="s">
        <v>461</v>
      </c>
      <c r="C32" s="161" t="s">
        <v>462</v>
      </c>
      <c r="D32" s="161" t="s">
        <v>463</v>
      </c>
      <c r="E32" s="161" t="s">
        <v>464</v>
      </c>
      <c r="F32" s="131">
        <v>0.5</v>
      </c>
      <c r="G32" s="131">
        <v>1</v>
      </c>
      <c r="H32" s="161" t="s">
        <v>145</v>
      </c>
      <c r="I32" s="131">
        <f t="shared" ref="I32:I35" si="12">F32</f>
        <v>0.5</v>
      </c>
      <c r="J32" s="161" t="s">
        <v>146</v>
      </c>
      <c r="K32" s="127">
        <f>TESORERIA!K12</f>
        <v>289449908</v>
      </c>
      <c r="L32" s="127">
        <f>TESORERIA!L12</f>
        <v>1391053433</v>
      </c>
      <c r="M32" s="17">
        <f t="shared" ref="M32:M37" si="13">(K32/L32)</f>
        <v>0.20807964750553187</v>
      </c>
      <c r="N32" s="19" t="s">
        <v>266</v>
      </c>
      <c r="O32" s="25"/>
    </row>
    <row r="33" spans="1:15" s="4" customFormat="1" ht="81">
      <c r="A33" s="227"/>
      <c r="B33" s="156" t="s">
        <v>465</v>
      </c>
      <c r="C33" s="161" t="s">
        <v>466</v>
      </c>
      <c r="D33" s="161" t="s">
        <v>467</v>
      </c>
      <c r="E33" s="161" t="s">
        <v>468</v>
      </c>
      <c r="F33" s="139">
        <v>0.9</v>
      </c>
      <c r="G33" s="131">
        <v>1</v>
      </c>
      <c r="H33" s="159" t="s">
        <v>175</v>
      </c>
      <c r="I33" s="132">
        <f t="shared" si="12"/>
        <v>0.9</v>
      </c>
      <c r="J33" s="159" t="s">
        <v>176</v>
      </c>
      <c r="K33" s="159">
        <f>TESORERIA!K13</f>
        <v>29</v>
      </c>
      <c r="L33" s="185">
        <f>TESORERIA!L13</f>
        <v>79</v>
      </c>
      <c r="M33" s="17">
        <f t="shared" si="13"/>
        <v>0.36708860759493672</v>
      </c>
      <c r="N33" s="19" t="s">
        <v>493</v>
      </c>
      <c r="O33" s="25"/>
    </row>
    <row r="34" spans="1:15" s="4" customFormat="1" ht="49.5" customHeight="1">
      <c r="A34" s="227"/>
      <c r="B34" s="156" t="s">
        <v>469</v>
      </c>
      <c r="C34" s="161" t="s">
        <v>470</v>
      </c>
      <c r="D34" s="161" t="s">
        <v>113</v>
      </c>
      <c r="E34" s="161" t="s">
        <v>114</v>
      </c>
      <c r="F34" s="139">
        <v>0.9</v>
      </c>
      <c r="G34" s="131">
        <v>1</v>
      </c>
      <c r="H34" s="161" t="s">
        <v>175</v>
      </c>
      <c r="I34" s="131">
        <f t="shared" si="12"/>
        <v>0.9</v>
      </c>
      <c r="J34" s="161" t="s">
        <v>176</v>
      </c>
      <c r="K34" s="185">
        <f>TESORERIA!K14</f>
        <v>359882461.89999998</v>
      </c>
      <c r="L34" s="185">
        <f>TESORERIA!L14</f>
        <v>391017969.25</v>
      </c>
      <c r="M34" s="17">
        <f t="shared" si="13"/>
        <v>0.92037320584084636</v>
      </c>
      <c r="N34" s="19" t="s">
        <v>198</v>
      </c>
      <c r="O34" s="110"/>
    </row>
    <row r="35" spans="1:15" s="4" customFormat="1" ht="36">
      <c r="A35" s="227"/>
      <c r="B35" s="156" t="s">
        <v>471</v>
      </c>
      <c r="C35" s="161" t="s">
        <v>472</v>
      </c>
      <c r="D35" s="161" t="s">
        <v>473</v>
      </c>
      <c r="E35" s="161" t="s">
        <v>474</v>
      </c>
      <c r="F35" s="131">
        <v>0.9</v>
      </c>
      <c r="G35" s="131">
        <v>1</v>
      </c>
      <c r="H35" s="161" t="s">
        <v>175</v>
      </c>
      <c r="I35" s="149">
        <f t="shared" si="12"/>
        <v>0.9</v>
      </c>
      <c r="J35" s="161" t="s">
        <v>176</v>
      </c>
      <c r="K35" s="185">
        <f>TESORERIA!K15</f>
        <v>314</v>
      </c>
      <c r="L35" s="185">
        <f>TESORERIA!L15</f>
        <v>1859</v>
      </c>
      <c r="M35" s="17">
        <f t="shared" si="13"/>
        <v>0.16890801506186121</v>
      </c>
      <c r="N35" s="19" t="s">
        <v>493</v>
      </c>
      <c r="O35" s="110"/>
    </row>
    <row r="36" spans="1:15" s="4" customFormat="1" ht="45.75" customHeight="1">
      <c r="A36" s="227"/>
      <c r="B36" s="156" t="s">
        <v>475</v>
      </c>
      <c r="C36" s="161" t="s">
        <v>103</v>
      </c>
      <c r="D36" s="161" t="s">
        <v>135</v>
      </c>
      <c r="E36" s="161" t="s">
        <v>134</v>
      </c>
      <c r="F36" s="131">
        <v>0.1</v>
      </c>
      <c r="G36" s="131">
        <v>0.2</v>
      </c>
      <c r="H36" s="161" t="s">
        <v>153</v>
      </c>
      <c r="I36" s="149">
        <v>0.1</v>
      </c>
      <c r="J36" s="161" t="s">
        <v>154</v>
      </c>
      <c r="K36" s="185">
        <f>TESORERIA!K16</f>
        <v>207</v>
      </c>
      <c r="L36" s="185">
        <f>TESORERIA!L16</f>
        <v>124416</v>
      </c>
      <c r="M36" s="17">
        <f t="shared" si="13"/>
        <v>1.6637731481481482E-3</v>
      </c>
      <c r="N36" s="19" t="s">
        <v>196</v>
      </c>
      <c r="O36" s="110"/>
    </row>
    <row r="37" spans="1:15" s="4" customFormat="1" ht="36">
      <c r="A37" s="227"/>
      <c r="B37" s="157" t="s">
        <v>476</v>
      </c>
      <c r="C37" s="161" t="s">
        <v>472</v>
      </c>
      <c r="D37" s="161" t="s">
        <v>477</v>
      </c>
      <c r="E37" s="159" t="s">
        <v>478</v>
      </c>
      <c r="F37" s="139">
        <v>0.6</v>
      </c>
      <c r="G37" s="131">
        <v>0.9</v>
      </c>
      <c r="H37" s="159" t="s">
        <v>171</v>
      </c>
      <c r="I37" s="132">
        <f t="shared" ref="I37:I38" si="14">F37</f>
        <v>0.6</v>
      </c>
      <c r="J37" s="159" t="s">
        <v>172</v>
      </c>
      <c r="K37" s="185">
        <f>TESORERIA!K17</f>
        <v>352</v>
      </c>
      <c r="L37" s="185">
        <f>TESORERIA!L17</f>
        <v>1250</v>
      </c>
      <c r="M37" s="17">
        <f t="shared" si="13"/>
        <v>0.28160000000000002</v>
      </c>
      <c r="N37" s="19" t="s">
        <v>493</v>
      </c>
      <c r="O37" s="110"/>
    </row>
    <row r="38" spans="1:15" s="4" customFormat="1" ht="33" customHeight="1">
      <c r="A38" s="227"/>
      <c r="B38" s="156" t="s">
        <v>479</v>
      </c>
      <c r="C38" s="161" t="s">
        <v>480</v>
      </c>
      <c r="D38" s="161" t="s">
        <v>481</v>
      </c>
      <c r="E38" s="161" t="s">
        <v>482</v>
      </c>
      <c r="F38" s="131">
        <v>0.8</v>
      </c>
      <c r="G38" s="131">
        <v>1</v>
      </c>
      <c r="H38" s="161" t="s">
        <v>161</v>
      </c>
      <c r="I38" s="149">
        <f t="shared" si="14"/>
        <v>0.8</v>
      </c>
      <c r="J38" s="161" t="s">
        <v>162</v>
      </c>
      <c r="K38" s="185">
        <f>TESORERIA!K18</f>
        <v>0</v>
      </c>
      <c r="L38" s="185">
        <f>TESORERIA!L18</f>
        <v>0</v>
      </c>
      <c r="M38" s="190" t="s">
        <v>519</v>
      </c>
      <c r="N38" s="19" t="s">
        <v>494</v>
      </c>
      <c r="O38" s="110"/>
    </row>
    <row r="39" spans="1:15" s="137" customFormat="1" ht="23.25" customHeight="1">
      <c r="A39" s="226"/>
      <c r="B39" s="140" t="s">
        <v>436</v>
      </c>
      <c r="C39" s="155" t="s">
        <v>437</v>
      </c>
      <c r="D39" s="159" t="s">
        <v>438</v>
      </c>
      <c r="E39" s="141" t="s">
        <v>439</v>
      </c>
      <c r="F39" s="131">
        <v>0.6</v>
      </c>
      <c r="G39" s="131">
        <v>0.75</v>
      </c>
      <c r="H39" s="132" t="s">
        <v>440</v>
      </c>
      <c r="I39" s="132">
        <v>0.6</v>
      </c>
      <c r="J39" s="132" t="s">
        <v>441</v>
      </c>
      <c r="K39" s="164">
        <f>CONTRALORIA!K7</f>
        <v>278</v>
      </c>
      <c r="L39" s="164">
        <f>CONTRALORIA!L7</f>
        <v>280</v>
      </c>
      <c r="M39" s="17">
        <f t="shared" ref="M39" si="15">(K39/L39)</f>
        <v>0.99285714285714288</v>
      </c>
      <c r="N39" s="19" t="s">
        <v>458</v>
      </c>
    </row>
    <row r="40" spans="1:15" ht="15" customHeight="1">
      <c r="A40" s="250" t="s">
        <v>285</v>
      </c>
      <c r="B40" s="251"/>
      <c r="C40" s="251"/>
      <c r="D40" s="250" t="s">
        <v>289</v>
      </c>
      <c r="E40" s="250"/>
      <c r="F40" s="250"/>
      <c r="G40" s="250" t="s">
        <v>287</v>
      </c>
      <c r="H40" s="251"/>
      <c r="I40" s="251"/>
      <c r="J40" s="250" t="s">
        <v>274</v>
      </c>
      <c r="K40" s="251"/>
      <c r="L40" s="251"/>
      <c r="M40" s="251"/>
      <c r="N40" s="10"/>
    </row>
    <row r="41" spans="1:15">
      <c r="A41" s="252" t="s">
        <v>275</v>
      </c>
      <c r="B41" s="252"/>
      <c r="C41" s="252"/>
      <c r="D41" s="252" t="s">
        <v>288</v>
      </c>
      <c r="E41" s="252"/>
      <c r="F41" s="252"/>
      <c r="G41" s="252" t="s">
        <v>286</v>
      </c>
      <c r="H41" s="252"/>
      <c r="I41" s="252"/>
      <c r="J41" s="252" t="s">
        <v>276</v>
      </c>
      <c r="K41" s="252"/>
      <c r="L41" s="252"/>
      <c r="M41" s="252"/>
      <c r="N41" s="10"/>
    </row>
  </sheetData>
  <mergeCells count="37">
    <mergeCell ref="B28:B30"/>
    <mergeCell ref="A32:A39"/>
    <mergeCell ref="B21:B23"/>
    <mergeCell ref="C22:C23"/>
    <mergeCell ref="A15:A23"/>
    <mergeCell ref="A24:A25"/>
    <mergeCell ref="B24:B25"/>
    <mergeCell ref="B15:B16"/>
    <mergeCell ref="C15:C16"/>
    <mergeCell ref="A26:A31"/>
    <mergeCell ref="D15:D16"/>
    <mergeCell ref="B18:B20"/>
    <mergeCell ref="C7:C8"/>
    <mergeCell ref="B7:B11"/>
    <mergeCell ref="B12:B13"/>
    <mergeCell ref="A7:A14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A40:C40"/>
    <mergeCell ref="D40:F40"/>
    <mergeCell ref="G40:I40"/>
    <mergeCell ref="J40:M40"/>
    <mergeCell ref="A41:C41"/>
    <mergeCell ref="D41:F41"/>
    <mergeCell ref="G41:I41"/>
    <mergeCell ref="J41:M41"/>
  </mergeCells>
  <conditionalFormatting sqref="M8">
    <cfRule type="cellIs" dxfId="92" priority="91" operator="greaterThan">
      <formula>I8</formula>
    </cfRule>
    <cfRule type="cellIs" dxfId="91" priority="92" operator="equal">
      <formula>I8</formula>
    </cfRule>
    <cfRule type="cellIs" dxfId="90" priority="93" operator="lessThan">
      <formula>I8</formula>
    </cfRule>
  </conditionalFormatting>
  <conditionalFormatting sqref="M8">
    <cfRule type="cellIs" dxfId="89" priority="88" operator="greaterThan">
      <formula>I8</formula>
    </cfRule>
    <cfRule type="cellIs" dxfId="88" priority="89" operator="equal">
      <formula>I8</formula>
    </cfRule>
    <cfRule type="cellIs" dxfId="87" priority="90" operator="lessThan">
      <formula>I8</formula>
    </cfRule>
  </conditionalFormatting>
  <conditionalFormatting sqref="M7">
    <cfRule type="cellIs" dxfId="86" priority="85" operator="greaterThan">
      <formula>I7</formula>
    </cfRule>
    <cfRule type="cellIs" dxfId="85" priority="86" operator="equal">
      <formula>I7</formula>
    </cfRule>
    <cfRule type="cellIs" dxfId="84" priority="87" operator="lessThan">
      <formula>I7</formula>
    </cfRule>
  </conditionalFormatting>
  <conditionalFormatting sqref="M7">
    <cfRule type="cellIs" dxfId="83" priority="82" operator="greaterThan">
      <formula>I7</formula>
    </cfRule>
    <cfRule type="cellIs" dxfId="82" priority="83" operator="equal">
      <formula>I7</formula>
    </cfRule>
    <cfRule type="cellIs" dxfId="81" priority="84" operator="lessThan">
      <formula>I7</formula>
    </cfRule>
  </conditionalFormatting>
  <conditionalFormatting sqref="M9 M11">
    <cfRule type="cellIs" dxfId="80" priority="79" operator="greaterThan">
      <formula>I9</formula>
    </cfRule>
    <cfRule type="cellIs" dxfId="79" priority="80" operator="equal">
      <formula>I9</formula>
    </cfRule>
    <cfRule type="cellIs" dxfId="78" priority="81" operator="lessThan">
      <formula>I9</formula>
    </cfRule>
  </conditionalFormatting>
  <conditionalFormatting sqref="M9 M11">
    <cfRule type="cellIs" dxfId="77" priority="76" operator="greaterThan">
      <formula>I9</formula>
    </cfRule>
    <cfRule type="cellIs" dxfId="76" priority="77" operator="equal">
      <formula>I9</formula>
    </cfRule>
    <cfRule type="cellIs" dxfId="75" priority="78" operator="lessThan">
      <formula>I9</formula>
    </cfRule>
  </conditionalFormatting>
  <conditionalFormatting sqref="M12:M14">
    <cfRule type="cellIs" dxfId="74" priority="73" operator="greaterThan">
      <formula>I12</formula>
    </cfRule>
    <cfRule type="cellIs" dxfId="73" priority="74" operator="equal">
      <formula>I12</formula>
    </cfRule>
    <cfRule type="cellIs" dxfId="72" priority="75" operator="lessThan">
      <formula>I12</formula>
    </cfRule>
  </conditionalFormatting>
  <conditionalFormatting sqref="M12:M14">
    <cfRule type="cellIs" dxfId="71" priority="70" operator="greaterThan">
      <formula>I12</formula>
    </cfRule>
    <cfRule type="cellIs" dxfId="70" priority="71" operator="equal">
      <formula>I12</formula>
    </cfRule>
    <cfRule type="cellIs" dxfId="69" priority="72" operator="lessThan">
      <formula>I12</formula>
    </cfRule>
  </conditionalFormatting>
  <conditionalFormatting sqref="M12:M13">
    <cfRule type="cellIs" dxfId="68" priority="67" operator="greaterThan">
      <formula>I12</formula>
    </cfRule>
    <cfRule type="cellIs" dxfId="67" priority="68" operator="equal">
      <formula>I12</formula>
    </cfRule>
    <cfRule type="cellIs" dxfId="66" priority="69" operator="lessThan">
      <formula>I12</formula>
    </cfRule>
  </conditionalFormatting>
  <conditionalFormatting sqref="M12:M13">
    <cfRule type="cellIs" dxfId="65" priority="64" operator="greaterThan">
      <formula>I12</formula>
    </cfRule>
    <cfRule type="cellIs" dxfId="64" priority="65" operator="equal">
      <formula>I12</formula>
    </cfRule>
    <cfRule type="cellIs" dxfId="63" priority="66" operator="lessThan">
      <formula>I12</formula>
    </cfRule>
  </conditionalFormatting>
  <conditionalFormatting sqref="M15:M20">
    <cfRule type="cellIs" dxfId="62" priority="61" operator="greaterThan">
      <formula>I15</formula>
    </cfRule>
    <cfRule type="cellIs" dxfId="61" priority="62" operator="equal">
      <formula>I15</formula>
    </cfRule>
    <cfRule type="cellIs" dxfId="60" priority="63" operator="lessThan">
      <formula>I15</formula>
    </cfRule>
  </conditionalFormatting>
  <conditionalFormatting sqref="M15:M20">
    <cfRule type="cellIs" dxfId="59" priority="58" operator="greaterThan">
      <formula>I15</formula>
    </cfRule>
    <cfRule type="cellIs" dxfId="58" priority="59" operator="equal">
      <formula>I15</formula>
    </cfRule>
    <cfRule type="cellIs" dxfId="57" priority="60" operator="lessThan">
      <formula>I15</formula>
    </cfRule>
  </conditionalFormatting>
  <conditionalFormatting sqref="M17:M20">
    <cfRule type="cellIs" dxfId="56" priority="55" operator="greaterThan">
      <formula>I17</formula>
    </cfRule>
    <cfRule type="cellIs" dxfId="55" priority="56" operator="equal">
      <formula>I17</formula>
    </cfRule>
    <cfRule type="cellIs" dxfId="54" priority="57" operator="lessThan">
      <formula>I17</formula>
    </cfRule>
  </conditionalFormatting>
  <conditionalFormatting sqref="M17:M20">
    <cfRule type="cellIs" dxfId="53" priority="52" operator="greaterThan">
      <formula>I17</formula>
    </cfRule>
    <cfRule type="cellIs" dxfId="52" priority="53" operator="equal">
      <formula>I17</formula>
    </cfRule>
    <cfRule type="cellIs" dxfId="51" priority="54" operator="lessThan">
      <formula>I17</formula>
    </cfRule>
  </conditionalFormatting>
  <conditionalFormatting sqref="M22:M23">
    <cfRule type="cellIs" dxfId="50" priority="49" operator="greaterThan">
      <formula>I22</formula>
    </cfRule>
    <cfRule type="cellIs" dxfId="49" priority="50" operator="equal">
      <formula>I22</formula>
    </cfRule>
    <cfRule type="cellIs" dxfId="48" priority="51" operator="lessThan">
      <formula>I22</formula>
    </cfRule>
  </conditionalFormatting>
  <conditionalFormatting sqref="M22:M23">
    <cfRule type="cellIs" dxfId="47" priority="46" operator="greaterThan">
      <formula>I22</formula>
    </cfRule>
    <cfRule type="cellIs" dxfId="46" priority="47" operator="equal">
      <formula>I22</formula>
    </cfRule>
    <cfRule type="cellIs" dxfId="45" priority="48" operator="lessThan">
      <formula>I22</formula>
    </cfRule>
  </conditionalFormatting>
  <conditionalFormatting sqref="M22:M23">
    <cfRule type="cellIs" dxfId="44" priority="43" operator="greaterThan">
      <formula>I22</formula>
    </cfRule>
    <cfRule type="cellIs" dxfId="43" priority="44" operator="equal">
      <formula>I22</formula>
    </cfRule>
    <cfRule type="cellIs" dxfId="42" priority="45" operator="lessThan">
      <formula>I22</formula>
    </cfRule>
  </conditionalFormatting>
  <conditionalFormatting sqref="M24:M25">
    <cfRule type="cellIs" dxfId="41" priority="40" operator="greaterThan">
      <formula>I24</formula>
    </cfRule>
    <cfRule type="cellIs" dxfId="40" priority="41" operator="equal">
      <formula>I24</formula>
    </cfRule>
    <cfRule type="cellIs" dxfId="39" priority="42" operator="lessThan">
      <formula>I24</formula>
    </cfRule>
  </conditionalFormatting>
  <conditionalFormatting sqref="M24:M25">
    <cfRule type="cellIs" dxfId="38" priority="37" operator="greaterThan">
      <formula>I24</formula>
    </cfRule>
    <cfRule type="cellIs" dxfId="37" priority="38" operator="equal">
      <formula>I24</formula>
    </cfRule>
    <cfRule type="cellIs" dxfId="36" priority="39" operator="lessThan">
      <formula>I24</formula>
    </cfRule>
  </conditionalFormatting>
  <conditionalFormatting sqref="M32:M37">
    <cfRule type="cellIs" dxfId="35" priority="7" operator="greaterThan">
      <formula>I32</formula>
    </cfRule>
    <cfRule type="cellIs" dxfId="34" priority="8" operator="equal">
      <formula>I32</formula>
    </cfRule>
    <cfRule type="cellIs" dxfId="33" priority="9" operator="lessThan">
      <formula>I32</formula>
    </cfRule>
  </conditionalFormatting>
  <conditionalFormatting sqref="M31">
    <cfRule type="cellIs" dxfId="32" priority="34" operator="greaterThan">
      <formula>I31</formula>
    </cfRule>
    <cfRule type="cellIs" dxfId="31" priority="35" operator="equal">
      <formula>I31</formula>
    </cfRule>
    <cfRule type="cellIs" dxfId="30" priority="36" operator="lessThan">
      <formula>I31</formula>
    </cfRule>
  </conditionalFormatting>
  <conditionalFormatting sqref="M31">
    <cfRule type="cellIs" dxfId="29" priority="31" operator="greaterThan">
      <formula>I31</formula>
    </cfRule>
    <cfRule type="cellIs" dxfId="28" priority="32" operator="equal">
      <formula>I31</formula>
    </cfRule>
    <cfRule type="cellIs" dxfId="27" priority="33" operator="lessThan">
      <formula>I31</formula>
    </cfRule>
  </conditionalFormatting>
  <conditionalFormatting sqref="M28:M30">
    <cfRule type="cellIs" dxfId="26" priority="28" operator="greaterThan">
      <formula>I28</formula>
    </cfRule>
    <cfRule type="cellIs" dxfId="25" priority="29" operator="equal">
      <formula>I28</formula>
    </cfRule>
    <cfRule type="cellIs" dxfId="24" priority="30" operator="lessThan">
      <formula>I28</formula>
    </cfRule>
  </conditionalFormatting>
  <conditionalFormatting sqref="M28:M30">
    <cfRule type="cellIs" dxfId="23" priority="25" operator="greaterThan">
      <formula>I28</formula>
    </cfRule>
    <cfRule type="cellIs" dxfId="22" priority="26" operator="equal">
      <formula>I28</formula>
    </cfRule>
    <cfRule type="cellIs" dxfId="21" priority="27" operator="lessThan">
      <formula>I28</formula>
    </cfRule>
  </conditionalFormatting>
  <conditionalFormatting sqref="M26">
    <cfRule type="cellIs" dxfId="20" priority="22" operator="greaterThan">
      <formula>I26</formula>
    </cfRule>
    <cfRule type="cellIs" dxfId="19" priority="23" operator="equal">
      <formula>I26</formula>
    </cfRule>
    <cfRule type="cellIs" dxfId="18" priority="24" operator="lessThan">
      <formula>I26</formula>
    </cfRule>
  </conditionalFormatting>
  <conditionalFormatting sqref="M26">
    <cfRule type="cellIs" dxfId="17" priority="19" operator="greaterThan">
      <formula>I26</formula>
    </cfRule>
    <cfRule type="cellIs" dxfId="16" priority="20" operator="equal">
      <formula>I26</formula>
    </cfRule>
    <cfRule type="cellIs" dxfId="15" priority="21" operator="lessThan">
      <formula>I26</formula>
    </cfRule>
  </conditionalFormatting>
  <conditionalFormatting sqref="M39">
    <cfRule type="cellIs" dxfId="14" priority="16" operator="greaterThan">
      <formula>I39</formula>
    </cfRule>
    <cfRule type="cellIs" dxfId="13" priority="17" operator="equal">
      <formula>I39</formula>
    </cfRule>
    <cfRule type="cellIs" dxfId="12" priority="18" operator="lessThan">
      <formula>I39</formula>
    </cfRule>
  </conditionalFormatting>
  <conditionalFormatting sqref="M39">
    <cfRule type="cellIs" dxfId="11" priority="13" operator="greaterThan">
      <formula>I39</formula>
    </cfRule>
    <cfRule type="cellIs" dxfId="10" priority="14" operator="equal">
      <formula>I39</formula>
    </cfRule>
    <cfRule type="cellIs" dxfId="9" priority="15" operator="lessThan">
      <formula>I39</formula>
    </cfRule>
  </conditionalFormatting>
  <conditionalFormatting sqref="M32:M37">
    <cfRule type="cellIs" dxfId="8" priority="10" operator="greaterThan">
      <formula>I32</formula>
    </cfRule>
    <cfRule type="cellIs" dxfId="7" priority="11" operator="equal">
      <formula>I32</formula>
    </cfRule>
    <cfRule type="cellIs" dxfId="6" priority="12" operator="lessThan">
      <formula>I32</formula>
    </cfRule>
  </conditionalFormatting>
  <conditionalFormatting sqref="M27">
    <cfRule type="cellIs" dxfId="5" priority="4" operator="greaterThan">
      <formula>I27</formula>
    </cfRule>
    <cfRule type="cellIs" dxfId="4" priority="5" operator="equal">
      <formula>I27</formula>
    </cfRule>
    <cfRule type="cellIs" dxfId="3" priority="6" operator="lessThan">
      <formula>I27</formula>
    </cfRule>
  </conditionalFormatting>
  <conditionalFormatting sqref="M27">
    <cfRule type="cellIs" dxfId="2" priority="1" operator="greaterThan">
      <formula>I27</formula>
    </cfRule>
    <cfRule type="cellIs" dxfId="1" priority="2" operator="equal">
      <formula>I27</formula>
    </cfRule>
    <cfRule type="cellIs" dxfId="0" priority="3" operator="lessThan">
      <formula>I27</formula>
    </cfRule>
  </conditionalFormatting>
  <hyperlinks>
    <hyperlink ref="O3" location="CONCENTRADO!A1" display="CONCENTRADO"/>
    <hyperlink ref="M8" r:id="rId1" display="siapa_2016\siapa_2016_1.xlsx"/>
    <hyperlink ref="M7" r:id="rId2" display="siapa_2016\siapa_2016_1.xlsx"/>
    <hyperlink ref="M9" r:id="rId3" display="siapa_2016\siapa_2016_1.xlsx"/>
    <hyperlink ref="M11" r:id="rId4" display="siapa_2016\siapa_2016_1.xlsx"/>
    <hyperlink ref="M12:M14" r:id="rId5" display="siapa_2016\siapa_2016.xlsx"/>
    <hyperlink ref="M15" r:id="rId6" display="siapa_2016\siapa_2016_1.xlsx"/>
    <hyperlink ref="M16" r:id="rId7" display="siapa_2016\siapa_2016.xlsx"/>
    <hyperlink ref="M23" r:id="rId8" display="servicios_publicos_2016\aseo_publico_2016_2.xls"/>
    <hyperlink ref="M24" r:id="rId9" display="siapa_2016\siapa_2016.xlsx"/>
    <hyperlink ref="M25" r:id="rId10" display="siapa_2016\siapa_2016_1.xlsx"/>
    <hyperlink ref="M31" r:id="rId11" display="siapa_2016\siapa_2016.xlsx"/>
    <hyperlink ref="M28" r:id="rId12" display="siapa_2016\siapa_2016_1.xlsx"/>
    <hyperlink ref="M29" r:id="rId13" display="siapa_2016\siapa_2016_1.xlsx"/>
    <hyperlink ref="M30" r:id="rId14" display="siapa_2016\siapa_2016_1.xlsx"/>
    <hyperlink ref="M26" r:id="rId15" display="siapa_2016\siapa_2016.xlsx"/>
    <hyperlink ref="M39" r:id="rId16" display="siapa_2016\siapa_2016_1.xlsx"/>
    <hyperlink ref="M32" r:id="rId17" display="siapa_2016\siapa_2016_1.xlsx"/>
    <hyperlink ref="M33" r:id="rId18" display="siapa_2016\siapa_2016.xlsx"/>
    <hyperlink ref="M27" r:id="rId19" display="siapa_2016\siapa_2016.xlsx"/>
    <hyperlink ref="M17:M20" r:id="rId20" display="siapa_2016\siapa_2016.xlsx"/>
    <hyperlink ref="M38" r:id="rId21" display="siapa_2016\siapa_2016.xlsx"/>
    <hyperlink ref="M10" r:id="rId22" display="siapa_2016\siapa_2016.xlsx"/>
    <hyperlink ref="M21" r:id="rId23" display="siapa_2016\siapa_2016.xlsx"/>
  </hyperlinks>
  <pageMargins left="1.1023622047244095" right="0.19685039370078741" top="0.35433070866141736" bottom="0.74803149606299213" header="0.31496062992125984" footer="0.31496062992125984"/>
  <pageSetup paperSize="5" scale="80" orientation="landscape" r:id="rId24"/>
  <headerFooter>
    <oddFooter>&amp;C&amp;P de &amp;N</oddFooter>
  </headerFooter>
  <drawing r:id="rId2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22"/>
  <sheetViews>
    <sheetView topLeftCell="A16" zoomScaleNormal="100" workbookViewId="0">
      <selection activeCell="L7" sqref="L7:L15"/>
    </sheetView>
  </sheetViews>
  <sheetFormatPr baseColWidth="10" defaultRowHeight="15"/>
  <cols>
    <col min="1" max="2" width="15.140625" style="18" customWidth="1"/>
    <col min="3" max="3" width="25" style="18" customWidth="1"/>
    <col min="4" max="4" width="19.42578125" style="18" customWidth="1"/>
    <col min="5" max="5" width="22.5703125" style="18" customWidth="1"/>
    <col min="6" max="7" width="11.42578125" style="18" customWidth="1"/>
    <col min="11" max="11" width="12.42578125" customWidth="1"/>
    <col min="14" max="14" width="11.42578125" style="5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19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19"/>
    </row>
    <row r="3" spans="1:15">
      <c r="A3" s="222" t="s">
        <v>277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19"/>
      <c r="O3" s="103" t="s">
        <v>273</v>
      </c>
    </row>
    <row r="4" spans="1:15" ht="22.5" customHeight="1">
      <c r="A4" s="223" t="s">
        <v>329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  <c r="N4" s="19"/>
    </row>
    <row r="5" spans="1:15" ht="14.25" customHeight="1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378</v>
      </c>
      <c r="H5" s="220" t="s">
        <v>136</v>
      </c>
      <c r="I5" s="220"/>
      <c r="J5" s="220"/>
      <c r="K5" s="220" t="s">
        <v>292</v>
      </c>
      <c r="L5" s="220"/>
      <c r="M5" s="220"/>
      <c r="N5" s="19"/>
    </row>
    <row r="6" spans="1:15" s="3" customFormat="1" ht="23.25" customHeight="1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26" t="s">
        <v>140</v>
      </c>
      <c r="L6" s="26" t="s">
        <v>141</v>
      </c>
      <c r="M6" s="16" t="s">
        <v>142</v>
      </c>
      <c r="N6" s="19"/>
    </row>
    <row r="7" spans="1:15" s="137" customFormat="1" ht="112.5">
      <c r="A7" s="225" t="s">
        <v>317</v>
      </c>
      <c r="B7" s="140" t="s">
        <v>318</v>
      </c>
      <c r="C7" s="124" t="s">
        <v>319</v>
      </c>
      <c r="D7" s="124" t="s">
        <v>320</v>
      </c>
      <c r="E7" s="124" t="s">
        <v>321</v>
      </c>
      <c r="F7" s="139">
        <v>0.1</v>
      </c>
      <c r="G7" s="131">
        <v>0.4</v>
      </c>
      <c r="H7" s="122" t="s">
        <v>153</v>
      </c>
      <c r="I7" s="132">
        <f>F7</f>
        <v>0.1</v>
      </c>
      <c r="J7" s="122" t="s">
        <v>154</v>
      </c>
      <c r="K7" s="182">
        <v>203</v>
      </c>
      <c r="L7" s="182">
        <v>295</v>
      </c>
      <c r="M7" s="17">
        <f>(K7/L7)</f>
        <v>0.68813559322033901</v>
      </c>
      <c r="N7" s="19" t="s">
        <v>328</v>
      </c>
    </row>
    <row r="8" spans="1:15" s="137" customFormat="1" ht="78.75">
      <c r="A8" s="226"/>
      <c r="B8" s="141" t="s">
        <v>322</v>
      </c>
      <c r="C8" s="124" t="s">
        <v>323</v>
      </c>
      <c r="D8" s="124" t="s">
        <v>324</v>
      </c>
      <c r="E8" s="124" t="s">
        <v>325</v>
      </c>
      <c r="F8" s="139">
        <v>0.03</v>
      </c>
      <c r="G8" s="131">
        <v>0.2</v>
      </c>
      <c r="H8" s="122" t="s">
        <v>326</v>
      </c>
      <c r="I8" s="132">
        <f>F8</f>
        <v>0.03</v>
      </c>
      <c r="J8" s="122" t="s">
        <v>327</v>
      </c>
      <c r="K8" s="182">
        <v>505</v>
      </c>
      <c r="L8" s="182">
        <v>1944</v>
      </c>
      <c r="M8" s="17">
        <f>(K8/L8)</f>
        <v>0.25977366255144035</v>
      </c>
      <c r="N8" s="19" t="s">
        <v>328</v>
      </c>
    </row>
    <row r="9" spans="1:15" s="3" customFormat="1" ht="78.75">
      <c r="A9" s="134" t="s">
        <v>518</v>
      </c>
      <c r="B9" s="122" t="s">
        <v>293</v>
      </c>
      <c r="C9" s="124" t="s">
        <v>294</v>
      </c>
      <c r="D9" s="124" t="s">
        <v>295</v>
      </c>
      <c r="E9" s="124" t="s">
        <v>296</v>
      </c>
      <c r="F9" s="131">
        <v>0.1</v>
      </c>
      <c r="G9" s="131">
        <v>0.5</v>
      </c>
      <c r="H9" s="122" t="s">
        <v>153</v>
      </c>
      <c r="I9" s="132">
        <f t="shared" ref="I9:I15" si="0">F9</f>
        <v>0.1</v>
      </c>
      <c r="J9" s="122" t="s">
        <v>154</v>
      </c>
      <c r="K9" s="182">
        <v>691</v>
      </c>
      <c r="L9" s="182">
        <v>1978</v>
      </c>
      <c r="M9" s="17">
        <f>(K9/L9)-1</f>
        <v>-0.65065722952477256</v>
      </c>
      <c r="N9" s="19" t="s">
        <v>182</v>
      </c>
    </row>
    <row r="10" spans="1:15" s="3" customFormat="1" ht="56.25" customHeight="1">
      <c r="A10" s="228" t="s">
        <v>304</v>
      </c>
      <c r="B10" s="134" t="s">
        <v>305</v>
      </c>
      <c r="C10" s="124" t="s">
        <v>6</v>
      </c>
      <c r="D10" s="124" t="s">
        <v>7</v>
      </c>
      <c r="E10" s="124" t="s">
        <v>8</v>
      </c>
      <c r="F10" s="131">
        <v>0.1</v>
      </c>
      <c r="G10" s="131">
        <v>0.2</v>
      </c>
      <c r="H10" s="122" t="s">
        <v>153</v>
      </c>
      <c r="I10" s="132">
        <f>F10</f>
        <v>0.1</v>
      </c>
      <c r="J10" s="122" t="s">
        <v>154</v>
      </c>
      <c r="K10" s="182">
        <v>40</v>
      </c>
      <c r="L10" s="182">
        <v>45</v>
      </c>
      <c r="M10" s="17">
        <f>(K10/L10)</f>
        <v>0.88888888888888884</v>
      </c>
      <c r="N10" s="19" t="s">
        <v>184</v>
      </c>
    </row>
    <row r="11" spans="1:15" s="3" customFormat="1" ht="101.25">
      <c r="A11" s="228"/>
      <c r="B11" s="134" t="s">
        <v>306</v>
      </c>
      <c r="C11" s="124" t="s">
        <v>307</v>
      </c>
      <c r="D11" s="124" t="s">
        <v>308</v>
      </c>
      <c r="E11" s="124" t="s">
        <v>309</v>
      </c>
      <c r="F11" s="131">
        <v>0.06</v>
      </c>
      <c r="G11" s="131">
        <v>0.3</v>
      </c>
      <c r="H11" s="122" t="s">
        <v>310</v>
      </c>
      <c r="I11" s="132">
        <f>F11</f>
        <v>0.06</v>
      </c>
      <c r="J11" s="122" t="s">
        <v>311</v>
      </c>
      <c r="K11" s="184">
        <v>0</v>
      </c>
      <c r="L11" s="184">
        <v>14</v>
      </c>
      <c r="M11" s="17">
        <f>(K11/L11)</f>
        <v>0</v>
      </c>
      <c r="N11" s="19" t="s">
        <v>184</v>
      </c>
    </row>
    <row r="12" spans="1:15" s="3" customFormat="1" ht="90">
      <c r="A12" s="134" t="s">
        <v>297</v>
      </c>
      <c r="B12" s="135" t="s">
        <v>298</v>
      </c>
      <c r="C12" s="166" t="s">
        <v>105</v>
      </c>
      <c r="D12" s="166" t="s">
        <v>106</v>
      </c>
      <c r="E12" s="166" t="s">
        <v>107</v>
      </c>
      <c r="F12" s="131">
        <v>0.2</v>
      </c>
      <c r="G12" s="131">
        <v>0.4</v>
      </c>
      <c r="H12" s="165" t="s">
        <v>157</v>
      </c>
      <c r="I12" s="132">
        <f t="shared" si="0"/>
        <v>0.2</v>
      </c>
      <c r="J12" s="165" t="s">
        <v>158</v>
      </c>
      <c r="K12" s="184">
        <v>733</v>
      </c>
      <c r="L12" s="184">
        <v>24302</v>
      </c>
      <c r="M12" s="169">
        <f t="shared" ref="M12:M13" si="1">(K12/L12)</f>
        <v>3.0162126573944532E-2</v>
      </c>
      <c r="N12" s="19" t="s">
        <v>185</v>
      </c>
    </row>
    <row r="13" spans="1:15" s="3" customFormat="1" ht="123.75">
      <c r="A13" s="134" t="s">
        <v>299</v>
      </c>
      <c r="B13" s="124" t="s">
        <v>300</v>
      </c>
      <c r="C13" s="124" t="s">
        <v>301</v>
      </c>
      <c r="D13" s="124" t="s">
        <v>302</v>
      </c>
      <c r="E13" s="124" t="s">
        <v>303</v>
      </c>
      <c r="F13" s="131">
        <v>0.4</v>
      </c>
      <c r="G13" s="131">
        <v>0.6</v>
      </c>
      <c r="H13" s="122" t="s">
        <v>166</v>
      </c>
      <c r="I13" s="132">
        <f t="shared" si="0"/>
        <v>0.4</v>
      </c>
      <c r="J13" s="122" t="s">
        <v>167</v>
      </c>
      <c r="K13" s="184">
        <v>1480</v>
      </c>
      <c r="L13" s="184">
        <v>25258</v>
      </c>
      <c r="M13" s="120">
        <f t="shared" si="1"/>
        <v>5.8595296539710191E-2</v>
      </c>
      <c r="N13" s="19" t="s">
        <v>183</v>
      </c>
    </row>
    <row r="14" spans="1:15" s="137" customFormat="1" ht="90">
      <c r="A14" s="229" t="s">
        <v>312</v>
      </c>
      <c r="B14" s="134" t="s">
        <v>313</v>
      </c>
      <c r="C14" s="138" t="s">
        <v>314</v>
      </c>
      <c r="D14" s="124" t="s">
        <v>131</v>
      </c>
      <c r="E14" s="124" t="s">
        <v>315</v>
      </c>
      <c r="F14" s="139">
        <v>0.01</v>
      </c>
      <c r="G14" s="131">
        <v>0.02</v>
      </c>
      <c r="H14" s="122" t="s">
        <v>173</v>
      </c>
      <c r="I14" s="132">
        <f t="shared" si="0"/>
        <v>0.01</v>
      </c>
      <c r="J14" s="122" t="s">
        <v>174</v>
      </c>
      <c r="K14" s="182">
        <v>1883</v>
      </c>
      <c r="L14" s="182">
        <v>293246</v>
      </c>
      <c r="M14" s="17">
        <f t="shared" ref="M14:M15" si="2">(K14/L14)</f>
        <v>6.4212299571008644E-3</v>
      </c>
      <c r="N14" s="19" t="s">
        <v>197</v>
      </c>
    </row>
    <row r="15" spans="1:15" s="137" customFormat="1" ht="67.5">
      <c r="A15" s="229"/>
      <c r="B15" s="134" t="s">
        <v>316</v>
      </c>
      <c r="C15" s="124" t="s">
        <v>133</v>
      </c>
      <c r="D15" s="124" t="s">
        <v>132</v>
      </c>
      <c r="E15" s="124" t="s">
        <v>12</v>
      </c>
      <c r="F15" s="139">
        <v>0.05</v>
      </c>
      <c r="G15" s="131">
        <v>0.2</v>
      </c>
      <c r="H15" s="122" t="s">
        <v>155</v>
      </c>
      <c r="I15" s="132">
        <f t="shared" si="0"/>
        <v>0.05</v>
      </c>
      <c r="J15" s="122" t="s">
        <v>156</v>
      </c>
      <c r="K15" s="182">
        <v>108</v>
      </c>
      <c r="L15" s="182">
        <v>3640</v>
      </c>
      <c r="M15" s="17">
        <f t="shared" si="2"/>
        <v>2.9670329670329669E-2</v>
      </c>
      <c r="N15" s="19" t="s">
        <v>197</v>
      </c>
    </row>
    <row r="17" spans="1:15" ht="22.5" customHeight="1">
      <c r="A17" s="223" t="s">
        <v>330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M17" s="11"/>
      <c r="N17" s="19"/>
    </row>
    <row r="18" spans="1:15" ht="14.25" customHeight="1">
      <c r="A18" s="224" t="s">
        <v>1</v>
      </c>
      <c r="B18" s="224" t="s">
        <v>123</v>
      </c>
      <c r="C18" s="224" t="s">
        <v>2</v>
      </c>
      <c r="D18" s="224" t="s">
        <v>3</v>
      </c>
      <c r="E18" s="224" t="s">
        <v>4</v>
      </c>
      <c r="F18" s="224" t="s">
        <v>122</v>
      </c>
      <c r="G18" s="219" t="s">
        <v>378</v>
      </c>
      <c r="H18" s="220" t="s">
        <v>136</v>
      </c>
      <c r="I18" s="220"/>
      <c r="J18" s="220"/>
      <c r="K18" s="220" t="s">
        <v>292</v>
      </c>
      <c r="L18" s="220"/>
      <c r="M18" s="220"/>
      <c r="N18" s="19"/>
    </row>
    <row r="19" spans="1:15" s="3" customFormat="1" ht="23.25" customHeight="1">
      <c r="A19" s="224"/>
      <c r="B19" s="224"/>
      <c r="C19" s="224"/>
      <c r="D19" s="224"/>
      <c r="E19" s="224"/>
      <c r="F19" s="224"/>
      <c r="G19" s="219"/>
      <c r="H19" s="12" t="s">
        <v>137</v>
      </c>
      <c r="I19" s="13" t="s">
        <v>138</v>
      </c>
      <c r="J19" s="14" t="s">
        <v>139</v>
      </c>
      <c r="K19" s="26" t="s">
        <v>140</v>
      </c>
      <c r="L19" s="26" t="s">
        <v>141</v>
      </c>
      <c r="M19" s="16" t="s">
        <v>142</v>
      </c>
      <c r="N19" s="19"/>
    </row>
    <row r="20" spans="1:15" s="22" customFormat="1" ht="56.25" customHeight="1">
      <c r="A20" s="225" t="s">
        <v>331</v>
      </c>
      <c r="B20" s="124" t="s">
        <v>332</v>
      </c>
      <c r="C20" s="124" t="s">
        <v>125</v>
      </c>
      <c r="D20" s="124" t="s">
        <v>10</v>
      </c>
      <c r="E20" s="124" t="s">
        <v>11</v>
      </c>
      <c r="F20" s="131">
        <v>0.4</v>
      </c>
      <c r="G20" s="131">
        <v>0.6</v>
      </c>
      <c r="H20" s="122" t="s">
        <v>166</v>
      </c>
      <c r="I20" s="132">
        <f t="shared" ref="I20:I22" si="3">F20</f>
        <v>0.4</v>
      </c>
      <c r="J20" s="122" t="s">
        <v>167</v>
      </c>
      <c r="K20" s="182">
        <v>2</v>
      </c>
      <c r="L20" s="182">
        <v>5</v>
      </c>
      <c r="M20" s="17">
        <f>(K20/L20)</f>
        <v>0.4</v>
      </c>
      <c r="N20" s="19" t="s">
        <v>191</v>
      </c>
    </row>
    <row r="21" spans="1:15" s="22" customFormat="1" ht="90">
      <c r="A21" s="227"/>
      <c r="B21" s="124" t="s">
        <v>333</v>
      </c>
      <c r="C21" s="124" t="s">
        <v>334</v>
      </c>
      <c r="D21" s="124"/>
      <c r="E21" s="124" t="s">
        <v>335</v>
      </c>
      <c r="F21" s="131">
        <v>0.01</v>
      </c>
      <c r="G21" s="131">
        <v>0.05</v>
      </c>
      <c r="H21" s="122" t="s">
        <v>173</v>
      </c>
      <c r="I21" s="132">
        <f t="shared" si="3"/>
        <v>0.01</v>
      </c>
      <c r="J21" s="122" t="s">
        <v>174</v>
      </c>
      <c r="K21" s="182">
        <v>7071</v>
      </c>
      <c r="L21" s="182">
        <v>12229</v>
      </c>
      <c r="M21" s="17">
        <f t="shared" ref="M21" si="4">(K21/L21)</f>
        <v>0.57821571673889938</v>
      </c>
      <c r="N21" s="19" t="s">
        <v>193</v>
      </c>
    </row>
    <row r="22" spans="1:15" s="22" customFormat="1" ht="78.75">
      <c r="A22" s="226"/>
      <c r="B22" s="124" t="s">
        <v>336</v>
      </c>
      <c r="C22" s="124" t="s">
        <v>337</v>
      </c>
      <c r="D22" s="124" t="s">
        <v>338</v>
      </c>
      <c r="E22" s="124" t="s">
        <v>339</v>
      </c>
      <c r="F22" s="131">
        <v>0.05</v>
      </c>
      <c r="G22" s="131">
        <v>0.3</v>
      </c>
      <c r="H22" s="124" t="s">
        <v>155</v>
      </c>
      <c r="I22" s="131">
        <f t="shared" si="3"/>
        <v>0.05</v>
      </c>
      <c r="J22" s="124" t="s">
        <v>156</v>
      </c>
      <c r="K22" s="182">
        <v>854</v>
      </c>
      <c r="L22" s="182">
        <v>2280</v>
      </c>
      <c r="M22" s="17">
        <f>(K22/L22)-1</f>
        <v>-0.62543859649122813</v>
      </c>
      <c r="N22" s="19" t="s">
        <v>190</v>
      </c>
      <c r="O22" s="119"/>
    </row>
  </sheetData>
  <mergeCells count="27">
    <mergeCell ref="A7:A8"/>
    <mergeCell ref="B18:B19"/>
    <mergeCell ref="C18:C19"/>
    <mergeCell ref="D18:D19"/>
    <mergeCell ref="A20:A22"/>
    <mergeCell ref="A10:A11"/>
    <mergeCell ref="A17:K17"/>
    <mergeCell ref="A18:A19"/>
    <mergeCell ref="H18:J18"/>
    <mergeCell ref="K18:M18"/>
    <mergeCell ref="E18:E19"/>
    <mergeCell ref="F18:F19"/>
    <mergeCell ref="G18:G19"/>
    <mergeCell ref="A14:A15"/>
    <mergeCell ref="G5:G6"/>
    <mergeCell ref="H5:J5"/>
    <mergeCell ref="K5:M5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</mergeCells>
  <conditionalFormatting sqref="M7:M15">
    <cfRule type="cellIs" dxfId="371" priority="19" operator="greaterThan">
      <formula>I7</formula>
    </cfRule>
    <cfRule type="cellIs" dxfId="370" priority="20" operator="equal">
      <formula>I7</formula>
    </cfRule>
    <cfRule type="cellIs" dxfId="369" priority="21" operator="lessThan">
      <formula>I7</formula>
    </cfRule>
  </conditionalFormatting>
  <conditionalFormatting sqref="M20:M22 M7:M15">
    <cfRule type="cellIs" dxfId="368" priority="16" operator="greaterThan">
      <formula>I7</formula>
    </cfRule>
    <cfRule type="cellIs" dxfId="367" priority="17" operator="equal">
      <formula>I7</formula>
    </cfRule>
    <cfRule type="cellIs" dxfId="366" priority="18" operator="lessThan">
      <formula>I7</formula>
    </cfRule>
  </conditionalFormatting>
  <conditionalFormatting sqref="M20:M22 M7:M15">
    <cfRule type="cellIs" dxfId="365" priority="13" operator="greaterThan">
      <formula>I7</formula>
    </cfRule>
    <cfRule type="cellIs" dxfId="364" priority="14" operator="equal">
      <formula>I7</formula>
    </cfRule>
    <cfRule type="cellIs" dxfId="363" priority="15" operator="lessThan">
      <formula>I7</formula>
    </cfRule>
  </conditionalFormatting>
  <hyperlinks>
    <hyperlink ref="O3" location="CONCENTRADO!A1" display="CONCENTRADO"/>
    <hyperlink ref="M9" r:id="rId1" display="servicios_publicos_2016\aseo_publico_2016_4.xls"/>
    <hyperlink ref="M12" r:id="rId2" display="servicios_publicos_2016\aseo_publico_2016_5.xls"/>
    <hyperlink ref="M13" r:id="rId3" display="servicios_publicos_2016\panteones_2016.xls"/>
    <hyperlink ref="M20" r:id="rId4" display="siapa_2016\siapa_2016_1.xlsx"/>
    <hyperlink ref="M21" r:id="rId5" display="siapa_2016\siapa_2016_10.xls"/>
    <hyperlink ref="M22" r:id="rId6" display="siapa_2016\siapa_2016_10.xls"/>
    <hyperlink ref="M11" r:id="rId7" display="servicios_publicos_2016\panteones_2016_1.xls"/>
    <hyperlink ref="M14" r:id="rId8" display="servicios_publicos_2016\panteones_2016_1.xls"/>
    <hyperlink ref="M15" r:id="rId9" display="servicios_publicos_2016\panteones_2016_1.xls"/>
    <hyperlink ref="M7" r:id="rId10" display="servicios_publicos_2016\panteones_2016_1.xls"/>
    <hyperlink ref="M8" r:id="rId11" display="servicios_publicos_2016\panteones_2016_1.xls"/>
  </hyperlinks>
  <pageMargins left="0.70866141732283472" right="0.70866141732283472" top="0.74803149606299213" bottom="0.74803149606299213" header="0.31496062992125984" footer="0.31496062992125984"/>
  <pageSetup scale="60" orientation="landscape" r:id="rId12"/>
  <rowBreaks count="1" manualBreakCount="1">
    <brk id="14" max="1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"/>
  <sheetViews>
    <sheetView zoomScaleNormal="100" workbookViewId="0">
      <selection activeCell="I12" sqref="I12"/>
    </sheetView>
  </sheetViews>
  <sheetFormatPr baseColWidth="10" defaultRowHeight="15"/>
  <cols>
    <col min="1" max="2" width="15.140625" style="18" customWidth="1"/>
    <col min="3" max="3" width="31" style="18" customWidth="1"/>
    <col min="4" max="4" width="19.42578125" style="18" customWidth="1"/>
    <col min="5" max="5" width="22.5703125" style="18" customWidth="1"/>
    <col min="6" max="7" width="11.42578125" style="18" customWidth="1"/>
    <col min="11" max="11" width="12.42578125" customWidth="1"/>
    <col min="14" max="14" width="11.42578125" style="5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19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19"/>
    </row>
    <row r="3" spans="1:15">
      <c r="A3" s="222" t="s">
        <v>205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19"/>
      <c r="O3" s="103" t="s">
        <v>273</v>
      </c>
    </row>
    <row r="4" spans="1:15" ht="22.5" customHeight="1">
      <c r="A4" s="223" t="s">
        <v>346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  <c r="N4" s="19"/>
    </row>
    <row r="5" spans="1:15" ht="14.25" customHeight="1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378</v>
      </c>
      <c r="H5" s="220" t="s">
        <v>136</v>
      </c>
      <c r="I5" s="220"/>
      <c r="J5" s="220"/>
      <c r="K5" s="220" t="s">
        <v>292</v>
      </c>
      <c r="L5" s="220"/>
      <c r="M5" s="220"/>
      <c r="N5" s="19"/>
    </row>
    <row r="6" spans="1:15" s="3" customFormat="1" ht="23.25" customHeight="1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26" t="s">
        <v>140</v>
      </c>
      <c r="L6" s="26" t="s">
        <v>141</v>
      </c>
      <c r="M6" s="16" t="s">
        <v>142</v>
      </c>
      <c r="N6" s="19"/>
    </row>
    <row r="7" spans="1:15" ht="56.25" customHeight="1">
      <c r="A7" s="230" t="s">
        <v>340</v>
      </c>
      <c r="B7" s="145" t="s">
        <v>341</v>
      </c>
      <c r="C7" s="146" t="s">
        <v>14</v>
      </c>
      <c r="D7" s="146" t="s">
        <v>15</v>
      </c>
      <c r="E7" s="146" t="s">
        <v>16</v>
      </c>
      <c r="F7" s="147">
        <v>0.75</v>
      </c>
      <c r="G7" s="147">
        <v>0.9</v>
      </c>
      <c r="H7" s="122" t="s">
        <v>151</v>
      </c>
      <c r="I7" s="132">
        <f t="shared" ref="I7:I10" si="0">F7</f>
        <v>0.75</v>
      </c>
      <c r="J7" s="122" t="s">
        <v>152</v>
      </c>
      <c r="K7" s="181">
        <v>0</v>
      </c>
      <c r="L7" s="181">
        <v>0</v>
      </c>
      <c r="M7" s="192" t="s">
        <v>520</v>
      </c>
      <c r="N7" s="19" t="s">
        <v>188</v>
      </c>
    </row>
    <row r="8" spans="1:15" ht="45">
      <c r="A8" s="230"/>
      <c r="B8" s="230" t="s">
        <v>342</v>
      </c>
      <c r="C8" s="231" t="s">
        <v>127</v>
      </c>
      <c r="D8" s="231" t="s">
        <v>17</v>
      </c>
      <c r="E8" s="146" t="s">
        <v>126</v>
      </c>
      <c r="F8" s="176">
        <v>0.6</v>
      </c>
      <c r="G8" s="176">
        <v>0.7</v>
      </c>
      <c r="H8" s="122" t="s">
        <v>171</v>
      </c>
      <c r="I8" s="132">
        <f t="shared" si="0"/>
        <v>0.6</v>
      </c>
      <c r="J8" s="122" t="s">
        <v>172</v>
      </c>
      <c r="K8" s="181">
        <v>1</v>
      </c>
      <c r="L8" s="181">
        <v>6</v>
      </c>
      <c r="M8" s="17">
        <f t="shared" ref="M8:M9" si="1">(K8/L8)</f>
        <v>0.16666666666666666</v>
      </c>
      <c r="N8" s="19" t="s">
        <v>188</v>
      </c>
    </row>
    <row r="9" spans="1:15" ht="45">
      <c r="A9" s="230"/>
      <c r="B9" s="230"/>
      <c r="C9" s="232"/>
      <c r="D9" s="232"/>
      <c r="E9" s="146" t="s">
        <v>343</v>
      </c>
      <c r="F9" s="176">
        <v>0.8</v>
      </c>
      <c r="G9" s="176">
        <v>1</v>
      </c>
      <c r="H9" s="122" t="s">
        <v>161</v>
      </c>
      <c r="I9" s="132">
        <f t="shared" si="0"/>
        <v>0.8</v>
      </c>
      <c r="J9" s="122" t="s">
        <v>162</v>
      </c>
      <c r="K9" s="181">
        <v>1</v>
      </c>
      <c r="L9" s="181">
        <v>1</v>
      </c>
      <c r="M9" s="17">
        <f t="shared" si="1"/>
        <v>1</v>
      </c>
      <c r="N9" s="19" t="s">
        <v>188</v>
      </c>
      <c r="O9" s="10"/>
    </row>
    <row r="10" spans="1:15" ht="90">
      <c r="A10" s="230"/>
      <c r="B10" s="145" t="s">
        <v>344</v>
      </c>
      <c r="C10" s="146" t="s">
        <v>18</v>
      </c>
      <c r="D10" s="146" t="s">
        <v>19</v>
      </c>
      <c r="E10" s="146" t="s">
        <v>345</v>
      </c>
      <c r="F10" s="147">
        <v>0.75</v>
      </c>
      <c r="G10" s="147">
        <v>1</v>
      </c>
      <c r="H10" s="122" t="s">
        <v>151</v>
      </c>
      <c r="I10" s="132">
        <f t="shared" si="0"/>
        <v>0.75</v>
      </c>
      <c r="J10" s="122" t="s">
        <v>152</v>
      </c>
      <c r="K10" s="181">
        <v>5</v>
      </c>
      <c r="L10" s="181">
        <v>12</v>
      </c>
      <c r="M10" s="17">
        <f t="shared" ref="M10" si="2">(K10/L10)</f>
        <v>0.41666666666666669</v>
      </c>
      <c r="N10" s="19" t="s">
        <v>188</v>
      </c>
    </row>
    <row r="11" spans="1:15" ht="1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</sheetData>
  <mergeCells count="17"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A7:A10"/>
    <mergeCell ref="B8:B9"/>
    <mergeCell ref="C8:C9"/>
    <mergeCell ref="D8:D9"/>
  </mergeCells>
  <conditionalFormatting sqref="M8:M10">
    <cfRule type="cellIs" dxfId="362" priority="4" operator="greaterThan">
      <formula>I8</formula>
    </cfRule>
    <cfRule type="cellIs" dxfId="361" priority="5" operator="equal">
      <formula>I8</formula>
    </cfRule>
    <cfRule type="cellIs" dxfId="360" priority="6" operator="lessThan">
      <formula>I8</formula>
    </cfRule>
  </conditionalFormatting>
  <conditionalFormatting sqref="M8:M10">
    <cfRule type="cellIs" dxfId="359" priority="1" operator="greaterThan">
      <formula>I8</formula>
    </cfRule>
    <cfRule type="cellIs" dxfId="358" priority="2" operator="equal">
      <formula>I8</formula>
    </cfRule>
    <cfRule type="cellIs" dxfId="357" priority="3" operator="lessThan">
      <formula>I8</formula>
    </cfRule>
  </conditionalFormatting>
  <hyperlinks>
    <hyperlink ref="O3" location="CONCENTRADO!A1" display="CONCENTRADO"/>
    <hyperlink ref="M9" r:id="rId1" display="siapa_2016\siapa_2016_10.xls"/>
    <hyperlink ref="M10" r:id="rId2" display="siapa_2016\siapa_2016_10.xls"/>
    <hyperlink ref="M7" r:id="rId3" display="siapa_2016\siapa_2016.xlsx"/>
  </hyperlinks>
  <pageMargins left="0.7" right="0.7" top="0.75" bottom="0.75" header="0.3" footer="0.3"/>
  <pageSetup scale="59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"/>
  <sheetViews>
    <sheetView zoomScaleNormal="100" workbookViewId="0">
      <selection activeCell="L7" sqref="L7:L13"/>
    </sheetView>
  </sheetViews>
  <sheetFormatPr baseColWidth="10" defaultRowHeight="15"/>
  <cols>
    <col min="1" max="2" width="15.140625" style="18" customWidth="1"/>
    <col min="3" max="3" width="26.42578125" style="18" customWidth="1"/>
    <col min="4" max="4" width="20" style="18" customWidth="1"/>
    <col min="5" max="5" width="22.5703125" style="18" customWidth="1"/>
    <col min="6" max="7" width="11.42578125" style="18" customWidth="1"/>
    <col min="11" max="11" width="12.42578125" customWidth="1"/>
    <col min="14" max="14" width="11.42578125" style="5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19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19"/>
    </row>
    <row r="3" spans="1:15">
      <c r="A3" s="222" t="s">
        <v>279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19"/>
      <c r="O3" s="103" t="s">
        <v>273</v>
      </c>
    </row>
    <row r="4" spans="1:15" ht="22.5" customHeight="1">
      <c r="A4" s="223" t="s">
        <v>364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  <c r="N4" s="19"/>
    </row>
    <row r="5" spans="1:15" ht="14.25" customHeight="1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378</v>
      </c>
      <c r="H5" s="220" t="s">
        <v>136</v>
      </c>
      <c r="I5" s="220"/>
      <c r="J5" s="220"/>
      <c r="K5" s="220" t="s">
        <v>292</v>
      </c>
      <c r="L5" s="220"/>
      <c r="M5" s="220"/>
      <c r="N5" s="19"/>
    </row>
    <row r="6" spans="1:15" s="3" customFormat="1" ht="23.25" customHeight="1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26" t="s">
        <v>140</v>
      </c>
      <c r="L6" s="26" t="s">
        <v>141</v>
      </c>
      <c r="M6" s="16" t="s">
        <v>142</v>
      </c>
      <c r="N6" s="19"/>
    </row>
    <row r="7" spans="1:15" ht="33.75">
      <c r="A7" s="229" t="s">
        <v>349</v>
      </c>
      <c r="B7" s="233" t="s">
        <v>350</v>
      </c>
      <c r="C7" s="124" t="s">
        <v>24</v>
      </c>
      <c r="D7" s="123" t="s">
        <v>351</v>
      </c>
      <c r="E7" s="124" t="s">
        <v>352</v>
      </c>
      <c r="F7" s="131">
        <v>0.6</v>
      </c>
      <c r="G7" s="149">
        <v>1</v>
      </c>
      <c r="H7" s="122" t="s">
        <v>171</v>
      </c>
      <c r="I7" s="132">
        <f t="shared" ref="I7:I10" si="0">F7</f>
        <v>0.6</v>
      </c>
      <c r="J7" s="122" t="s">
        <v>172</v>
      </c>
      <c r="K7" s="179">
        <v>5</v>
      </c>
      <c r="L7" s="179">
        <v>8</v>
      </c>
      <c r="M7" s="17">
        <f t="shared" ref="M7:M12" si="1">(K7/L7)</f>
        <v>0.625</v>
      </c>
      <c r="N7" s="19" t="s">
        <v>189</v>
      </c>
    </row>
    <row r="8" spans="1:15" ht="33.75">
      <c r="A8" s="229"/>
      <c r="B8" s="234"/>
      <c r="C8" s="229" t="s">
        <v>25</v>
      </c>
      <c r="D8" s="124" t="s">
        <v>353</v>
      </c>
      <c r="E8" s="124" t="s">
        <v>354</v>
      </c>
      <c r="F8" s="131">
        <v>0.6</v>
      </c>
      <c r="G8" s="149">
        <v>1</v>
      </c>
      <c r="H8" s="124" t="s">
        <v>171</v>
      </c>
      <c r="I8" s="131">
        <f t="shared" si="0"/>
        <v>0.6</v>
      </c>
      <c r="J8" s="124" t="s">
        <v>172</v>
      </c>
      <c r="K8" s="179">
        <v>593</v>
      </c>
      <c r="L8" s="179">
        <v>611</v>
      </c>
      <c r="M8" s="17">
        <f t="shared" si="1"/>
        <v>0.97054009819967269</v>
      </c>
      <c r="N8" s="19" t="s">
        <v>189</v>
      </c>
      <c r="O8" s="10"/>
    </row>
    <row r="9" spans="1:15" ht="33.75">
      <c r="A9" s="229"/>
      <c r="B9" s="234"/>
      <c r="C9" s="229"/>
      <c r="D9" s="124" t="s">
        <v>355</v>
      </c>
      <c r="E9" s="124" t="s">
        <v>354</v>
      </c>
      <c r="F9" s="131">
        <v>0.6</v>
      </c>
      <c r="G9" s="149">
        <v>1</v>
      </c>
      <c r="H9" s="124" t="s">
        <v>171</v>
      </c>
      <c r="I9" s="131">
        <f t="shared" si="0"/>
        <v>0.6</v>
      </c>
      <c r="J9" s="124" t="s">
        <v>172</v>
      </c>
      <c r="K9" s="179">
        <v>33</v>
      </c>
      <c r="L9" s="179">
        <v>39</v>
      </c>
      <c r="M9" s="17">
        <f t="shared" si="1"/>
        <v>0.84615384615384615</v>
      </c>
      <c r="N9" s="19" t="s">
        <v>189</v>
      </c>
    </row>
    <row r="10" spans="1:15" ht="45" customHeight="1">
      <c r="A10" s="229"/>
      <c r="B10" s="234"/>
      <c r="C10" s="229"/>
      <c r="D10" s="123" t="s">
        <v>356</v>
      </c>
      <c r="E10" s="150" t="s">
        <v>357</v>
      </c>
      <c r="F10" s="131">
        <v>0.6</v>
      </c>
      <c r="G10" s="149">
        <v>1</v>
      </c>
      <c r="H10" s="123" t="s">
        <v>171</v>
      </c>
      <c r="I10" s="151">
        <f t="shared" si="0"/>
        <v>0.6</v>
      </c>
      <c r="J10" s="123" t="s">
        <v>172</v>
      </c>
      <c r="K10" s="179">
        <v>624</v>
      </c>
      <c r="L10" s="179">
        <v>751</v>
      </c>
      <c r="M10" s="17">
        <f t="shared" si="1"/>
        <v>0.83089214380825571</v>
      </c>
      <c r="N10" s="19" t="s">
        <v>189</v>
      </c>
    </row>
    <row r="11" spans="1:15" ht="33.75">
      <c r="A11" s="229"/>
      <c r="B11" s="235"/>
      <c r="C11" s="229"/>
      <c r="D11" s="123" t="s">
        <v>358</v>
      </c>
      <c r="E11" s="124" t="s">
        <v>359</v>
      </c>
      <c r="F11" s="131">
        <v>0.6</v>
      </c>
      <c r="G11" s="149">
        <v>1</v>
      </c>
      <c r="H11" s="122" t="s">
        <v>171</v>
      </c>
      <c r="I11" s="132">
        <f>F11</f>
        <v>0.6</v>
      </c>
      <c r="J11" s="122" t="s">
        <v>172</v>
      </c>
      <c r="K11" s="179">
        <v>525</v>
      </c>
      <c r="L11" s="179">
        <v>709</v>
      </c>
      <c r="M11" s="17">
        <f t="shared" si="1"/>
        <v>0.74047954866008459</v>
      </c>
      <c r="N11" s="19" t="s">
        <v>189</v>
      </c>
    </row>
    <row r="12" spans="1:15" ht="56.25">
      <c r="A12" s="229"/>
      <c r="B12" s="124" t="s">
        <v>360</v>
      </c>
      <c r="C12" s="124" t="s">
        <v>26</v>
      </c>
      <c r="D12" s="124" t="s">
        <v>361</v>
      </c>
      <c r="E12" s="124" t="s">
        <v>27</v>
      </c>
      <c r="F12" s="131">
        <v>0.66</v>
      </c>
      <c r="G12" s="131">
        <v>1</v>
      </c>
      <c r="H12" s="124" t="s">
        <v>362</v>
      </c>
      <c r="I12" s="131">
        <f t="shared" ref="I12" si="2">F12</f>
        <v>0.66</v>
      </c>
      <c r="J12" s="124" t="s">
        <v>363</v>
      </c>
      <c r="K12" s="179">
        <v>1</v>
      </c>
      <c r="L12" s="179">
        <v>1</v>
      </c>
      <c r="M12" s="17">
        <f t="shared" si="1"/>
        <v>1</v>
      </c>
      <c r="N12" s="19" t="s">
        <v>189</v>
      </c>
    </row>
    <row r="13" spans="1:15" ht="67.5">
      <c r="A13" s="124" t="s">
        <v>347</v>
      </c>
      <c r="B13" s="148" t="s">
        <v>348</v>
      </c>
      <c r="C13" s="124" t="s">
        <v>21</v>
      </c>
      <c r="D13" s="124" t="s">
        <v>22</v>
      </c>
      <c r="E13" s="124" t="s">
        <v>23</v>
      </c>
      <c r="F13" s="131">
        <v>0.7</v>
      </c>
      <c r="G13" s="149">
        <v>1</v>
      </c>
      <c r="H13" s="122" t="s">
        <v>149</v>
      </c>
      <c r="I13" s="132">
        <f>F13</f>
        <v>0.7</v>
      </c>
      <c r="J13" s="122" t="s">
        <v>150</v>
      </c>
      <c r="K13" s="179">
        <v>3516</v>
      </c>
      <c r="L13" s="179">
        <v>3516</v>
      </c>
      <c r="M13" s="17">
        <f>(K13/L13)</f>
        <v>1</v>
      </c>
      <c r="N13" s="19" t="s">
        <v>189</v>
      </c>
    </row>
  </sheetData>
  <mergeCells count="16">
    <mergeCell ref="A7:A12"/>
    <mergeCell ref="B7:B11"/>
    <mergeCell ref="C8:C11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</mergeCells>
  <conditionalFormatting sqref="M7:M13">
    <cfRule type="cellIs" dxfId="356" priority="4" operator="greaterThan">
      <formula>I7</formula>
    </cfRule>
    <cfRule type="cellIs" dxfId="355" priority="5" operator="equal">
      <formula>I7</formula>
    </cfRule>
    <cfRule type="cellIs" dxfId="354" priority="6" operator="lessThan">
      <formula>I7</formula>
    </cfRule>
  </conditionalFormatting>
  <conditionalFormatting sqref="M7:M13">
    <cfRule type="cellIs" dxfId="353" priority="1" operator="greaterThan">
      <formula>I7</formula>
    </cfRule>
    <cfRule type="cellIs" dxfId="352" priority="2" operator="equal">
      <formula>I7</formula>
    </cfRule>
    <cfRule type="cellIs" dxfId="351" priority="3" operator="lessThan">
      <formula>I7</formula>
    </cfRule>
  </conditionalFormatting>
  <hyperlinks>
    <hyperlink ref="O3" location="CONCENTRADO!A1" display="CONCENTRADO"/>
    <hyperlink ref="M13" r:id="rId1" display="siapa_2016\siapa_2016_10.xls"/>
    <hyperlink ref="M7" r:id="rId2" display="siapa_2016\siapa_2016.xlsx"/>
    <hyperlink ref="M9" r:id="rId3" display="siapa_2016\siapa_2016.xlsx"/>
    <hyperlink ref="M8" r:id="rId4" display="siapa_2016\siapa_2016_10.xls"/>
    <hyperlink ref="M10" r:id="rId5" display="siapa_2016\siapa_2016.xlsx"/>
    <hyperlink ref="M11" r:id="rId6" display="siapa_2016\siapa_2016.xlsx"/>
    <hyperlink ref="M12" r:id="rId7" display="siapa_2016\siapa_2016.xlsx"/>
  </hyperlinks>
  <pageMargins left="0.7" right="0.7" top="0.75" bottom="0.75" header="0.3" footer="0.3"/>
  <pageSetup scale="60" orientation="landscape" r:id="rId8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7"/>
  <sheetViews>
    <sheetView zoomScaleNormal="100" workbookViewId="0">
      <selection activeCell="L13" sqref="L13:L17"/>
    </sheetView>
  </sheetViews>
  <sheetFormatPr baseColWidth="10" defaultRowHeight="15"/>
  <cols>
    <col min="1" max="2" width="15.140625" style="18" customWidth="1"/>
    <col min="3" max="3" width="31" style="18" customWidth="1"/>
    <col min="4" max="4" width="20.7109375" style="18" customWidth="1"/>
    <col min="5" max="5" width="22.5703125" style="18" customWidth="1"/>
    <col min="6" max="7" width="11.42578125" style="18" customWidth="1"/>
    <col min="11" max="11" width="12.42578125" customWidth="1"/>
    <col min="14" max="14" width="11.42578125" style="5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19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19"/>
    </row>
    <row r="3" spans="1:15">
      <c r="A3" s="222" t="s">
        <v>280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19"/>
      <c r="O3" s="103" t="s">
        <v>273</v>
      </c>
    </row>
    <row r="4" spans="1:15" ht="22.5" customHeight="1">
      <c r="A4" s="223" t="s">
        <v>364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  <c r="N4" s="19"/>
    </row>
    <row r="5" spans="1:15" ht="14.25" customHeight="1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378</v>
      </c>
      <c r="H5" s="220" t="s">
        <v>136</v>
      </c>
      <c r="I5" s="220"/>
      <c r="J5" s="220"/>
      <c r="K5" s="220" t="s">
        <v>278</v>
      </c>
      <c r="L5" s="220"/>
      <c r="M5" s="220"/>
      <c r="N5" s="19"/>
    </row>
    <row r="6" spans="1:15" s="3" customFormat="1" ht="23.25" customHeight="1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26" t="s">
        <v>140</v>
      </c>
      <c r="L6" s="26" t="s">
        <v>141</v>
      </c>
      <c r="M6" s="16" t="s">
        <v>142</v>
      </c>
      <c r="N6" s="19"/>
    </row>
    <row r="7" spans="1:15" ht="57.75" customHeight="1">
      <c r="A7" s="229" t="s">
        <v>373</v>
      </c>
      <c r="B7" s="236" t="s">
        <v>374</v>
      </c>
      <c r="C7" s="124" t="s">
        <v>41</v>
      </c>
      <c r="D7" s="124" t="s">
        <v>42</v>
      </c>
      <c r="E7" s="124" t="s">
        <v>375</v>
      </c>
      <c r="F7" s="131">
        <v>0.15</v>
      </c>
      <c r="G7" s="131">
        <v>0.25</v>
      </c>
      <c r="H7" s="122" t="s">
        <v>164</v>
      </c>
      <c r="I7" s="132">
        <f>F7</f>
        <v>0.15</v>
      </c>
      <c r="J7" s="122" t="s">
        <v>165</v>
      </c>
      <c r="K7" s="177">
        <v>120</v>
      </c>
      <c r="L7" s="177">
        <v>520</v>
      </c>
      <c r="M7" s="17">
        <f>(K7/L7)</f>
        <v>0.23076923076923078</v>
      </c>
      <c r="N7" s="19" t="s">
        <v>186</v>
      </c>
      <c r="O7" s="10"/>
    </row>
    <row r="8" spans="1:15" ht="52.5" customHeight="1">
      <c r="A8" s="229"/>
      <c r="B8" s="237"/>
      <c r="C8" s="124" t="s">
        <v>376</v>
      </c>
      <c r="D8" s="124" t="s">
        <v>43</v>
      </c>
      <c r="E8" s="124" t="s">
        <v>377</v>
      </c>
      <c r="F8" s="131">
        <v>0.6</v>
      </c>
      <c r="G8" s="131">
        <v>1</v>
      </c>
      <c r="H8" s="122" t="s">
        <v>163</v>
      </c>
      <c r="I8" s="152">
        <v>0</v>
      </c>
      <c r="J8" s="132">
        <v>1</v>
      </c>
      <c r="K8" s="177">
        <v>33</v>
      </c>
      <c r="L8" s="177">
        <v>33</v>
      </c>
      <c r="M8" s="17">
        <f>(K8/L8)</f>
        <v>1</v>
      </c>
      <c r="N8" s="19" t="s">
        <v>186</v>
      </c>
    </row>
    <row r="10" spans="1:15" ht="22.5" customHeight="1">
      <c r="A10" s="223" t="s">
        <v>346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M10" s="11"/>
      <c r="N10" s="19"/>
    </row>
    <row r="11" spans="1:15" ht="14.25" customHeight="1">
      <c r="A11" s="224" t="s">
        <v>1</v>
      </c>
      <c r="B11" s="224" t="s">
        <v>123</v>
      </c>
      <c r="C11" s="224" t="s">
        <v>2</v>
      </c>
      <c r="D11" s="224" t="s">
        <v>3</v>
      </c>
      <c r="E11" s="224" t="s">
        <v>4</v>
      </c>
      <c r="F11" s="224" t="s">
        <v>122</v>
      </c>
      <c r="G11" s="219" t="s">
        <v>378</v>
      </c>
      <c r="H11" s="220" t="s">
        <v>136</v>
      </c>
      <c r="I11" s="220"/>
      <c r="J11" s="220"/>
      <c r="K11" s="220" t="s">
        <v>292</v>
      </c>
      <c r="L11" s="220"/>
      <c r="M11" s="220"/>
      <c r="N11" s="19"/>
    </row>
    <row r="12" spans="1:15" s="3" customFormat="1" ht="23.25" customHeight="1">
      <c r="A12" s="224"/>
      <c r="B12" s="224"/>
      <c r="C12" s="224"/>
      <c r="D12" s="224"/>
      <c r="E12" s="224"/>
      <c r="F12" s="224"/>
      <c r="G12" s="219"/>
      <c r="H12" s="12" t="s">
        <v>137</v>
      </c>
      <c r="I12" s="13" t="s">
        <v>138</v>
      </c>
      <c r="J12" s="14" t="s">
        <v>139</v>
      </c>
      <c r="K12" s="26" t="s">
        <v>140</v>
      </c>
      <c r="L12" s="26" t="s">
        <v>141</v>
      </c>
      <c r="M12" s="16" t="s">
        <v>142</v>
      </c>
      <c r="N12" s="19"/>
    </row>
    <row r="13" spans="1:15" ht="191.25">
      <c r="A13" s="228" t="s">
        <v>367</v>
      </c>
      <c r="B13" s="143" t="s">
        <v>368</v>
      </c>
      <c r="C13" s="19" t="s">
        <v>369</v>
      </c>
      <c r="D13" s="124" t="s">
        <v>34</v>
      </c>
      <c r="E13" s="19" t="s">
        <v>370</v>
      </c>
      <c r="F13" s="131">
        <v>0.25</v>
      </c>
      <c r="G13" s="131">
        <v>0.35</v>
      </c>
      <c r="H13" s="122" t="s">
        <v>169</v>
      </c>
      <c r="I13" s="132">
        <f t="shared" ref="I13:I14" si="0">F13</f>
        <v>0.25</v>
      </c>
      <c r="J13" s="122" t="s">
        <v>170</v>
      </c>
      <c r="K13" s="177">
        <v>18</v>
      </c>
      <c r="L13" s="177">
        <v>567</v>
      </c>
      <c r="M13" s="17">
        <f>(K13/L13)</f>
        <v>3.1746031746031744E-2</v>
      </c>
      <c r="N13" s="19" t="s">
        <v>186</v>
      </c>
    </row>
    <row r="14" spans="1:15" ht="101.25">
      <c r="A14" s="228"/>
      <c r="B14" s="142" t="s">
        <v>371</v>
      </c>
      <c r="C14" s="124" t="s">
        <v>35</v>
      </c>
      <c r="D14" s="124" t="s">
        <v>36</v>
      </c>
      <c r="E14" s="124" t="s">
        <v>37</v>
      </c>
      <c r="F14" s="131">
        <v>0.5</v>
      </c>
      <c r="G14" s="131">
        <v>1</v>
      </c>
      <c r="H14" s="122" t="s">
        <v>164</v>
      </c>
      <c r="I14" s="132">
        <f t="shared" si="0"/>
        <v>0.5</v>
      </c>
      <c r="J14" s="122" t="s">
        <v>165</v>
      </c>
      <c r="K14" s="177">
        <v>4593</v>
      </c>
      <c r="L14" s="177">
        <v>4593</v>
      </c>
      <c r="M14" s="17">
        <f>(K14/L14)</f>
        <v>1</v>
      </c>
      <c r="N14" s="19" t="s">
        <v>186</v>
      </c>
    </row>
    <row r="15" spans="1:15" ht="54.75" customHeight="1">
      <c r="A15" s="225" t="s">
        <v>365</v>
      </c>
      <c r="B15" s="225" t="s">
        <v>366</v>
      </c>
      <c r="C15" s="124" t="s">
        <v>28</v>
      </c>
      <c r="D15" s="124" t="s">
        <v>29</v>
      </c>
      <c r="E15" s="124" t="s">
        <v>30</v>
      </c>
      <c r="F15" s="131">
        <v>0.3</v>
      </c>
      <c r="G15" s="131">
        <v>0.4</v>
      </c>
      <c r="H15" s="122" t="s">
        <v>166</v>
      </c>
      <c r="I15" s="132">
        <f>F15</f>
        <v>0.3</v>
      </c>
      <c r="J15" s="122" t="s">
        <v>167</v>
      </c>
      <c r="K15" s="177">
        <v>68</v>
      </c>
      <c r="L15" s="177">
        <v>100</v>
      </c>
      <c r="M15" s="17">
        <f>(K15/L15)</f>
        <v>0.68</v>
      </c>
      <c r="N15" s="19" t="s">
        <v>186</v>
      </c>
    </row>
    <row r="16" spans="1:15" ht="45">
      <c r="A16" s="227"/>
      <c r="B16" s="226"/>
      <c r="C16" s="124" t="s">
        <v>31</v>
      </c>
      <c r="D16" s="124" t="s">
        <v>32</v>
      </c>
      <c r="E16" s="124" t="s">
        <v>33</v>
      </c>
      <c r="F16" s="131">
        <v>1</v>
      </c>
      <c r="G16" s="131">
        <v>1</v>
      </c>
      <c r="H16" s="122" t="s">
        <v>163</v>
      </c>
      <c r="I16" s="152">
        <v>0</v>
      </c>
      <c r="J16" s="132">
        <v>1</v>
      </c>
      <c r="K16" s="177">
        <v>810</v>
      </c>
      <c r="L16" s="177">
        <v>810</v>
      </c>
      <c r="M16" s="17">
        <f>(K16/L16)</f>
        <v>1</v>
      </c>
      <c r="N16" s="19" t="s">
        <v>186</v>
      </c>
    </row>
    <row r="17" spans="1:14" ht="33.75" customHeight="1">
      <c r="A17" s="226"/>
      <c r="B17" s="141" t="s">
        <v>372</v>
      </c>
      <c r="C17" s="124" t="s">
        <v>38</v>
      </c>
      <c r="D17" s="124" t="s">
        <v>39</v>
      </c>
      <c r="E17" s="124" t="s">
        <v>40</v>
      </c>
      <c r="F17" s="131">
        <v>0.5</v>
      </c>
      <c r="G17" s="131">
        <v>1</v>
      </c>
      <c r="H17" s="122" t="s">
        <v>163</v>
      </c>
      <c r="I17" s="152">
        <v>0</v>
      </c>
      <c r="J17" s="132">
        <v>1</v>
      </c>
      <c r="K17" s="177">
        <v>305</v>
      </c>
      <c r="L17" s="177">
        <v>420</v>
      </c>
      <c r="M17" s="17">
        <f t="shared" ref="M17" si="1">(K17/L17)</f>
        <v>0.72619047619047616</v>
      </c>
      <c r="N17" s="19" t="s">
        <v>186</v>
      </c>
    </row>
  </sheetData>
  <mergeCells count="28">
    <mergeCell ref="B15:B16"/>
    <mergeCell ref="A13:A14"/>
    <mergeCell ref="A7:A8"/>
    <mergeCell ref="B7:B8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A15:A17"/>
    <mergeCell ref="A1:M1"/>
    <mergeCell ref="A2:M2"/>
    <mergeCell ref="A3:M3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K11:M11"/>
  </mergeCells>
  <conditionalFormatting sqref="M13:M17">
    <cfRule type="cellIs" dxfId="350" priority="10" operator="greaterThan">
      <formula>I13</formula>
    </cfRule>
    <cfRule type="cellIs" dxfId="349" priority="11" operator="equal">
      <formula>I13</formula>
    </cfRule>
    <cfRule type="cellIs" dxfId="348" priority="12" operator="lessThan">
      <formula>I13</formula>
    </cfRule>
  </conditionalFormatting>
  <conditionalFormatting sqref="M13:M17">
    <cfRule type="cellIs" dxfId="347" priority="7" operator="greaterThan">
      <formula>I13</formula>
    </cfRule>
    <cfRule type="cellIs" dxfId="346" priority="8" operator="equal">
      <formula>I13</formula>
    </cfRule>
    <cfRule type="cellIs" dxfId="345" priority="9" operator="lessThan">
      <formula>I13</formula>
    </cfRule>
  </conditionalFormatting>
  <conditionalFormatting sqref="M7:M8">
    <cfRule type="cellIs" dxfId="344" priority="4" operator="greaterThan">
      <formula>I7</formula>
    </cfRule>
    <cfRule type="cellIs" dxfId="343" priority="5" operator="equal">
      <formula>I7</formula>
    </cfRule>
    <cfRule type="cellIs" dxfId="342" priority="6" operator="lessThan">
      <formula>I7</formula>
    </cfRule>
  </conditionalFormatting>
  <conditionalFormatting sqref="M7:M8">
    <cfRule type="cellIs" dxfId="341" priority="1" operator="greaterThan">
      <formula>I7</formula>
    </cfRule>
    <cfRule type="cellIs" dxfId="340" priority="2" operator="equal">
      <formula>I7</formula>
    </cfRule>
    <cfRule type="cellIs" dxfId="339" priority="3" operator="lessThan">
      <formula>I7</formula>
    </cfRule>
  </conditionalFormatting>
  <hyperlinks>
    <hyperlink ref="O3" location="CONCENTRADO!A1" display="CONCENTRADO"/>
    <hyperlink ref="M15" r:id="rId1" display="siapa_2016\siapa_2016.xlsx"/>
    <hyperlink ref="M13" r:id="rId2" display="siapa_2016\siapa_2016_10.xls"/>
    <hyperlink ref="M17" r:id="rId3" display="siapa_2016\siapa_2016_1.xlsx"/>
    <hyperlink ref="M7" r:id="rId4" display="siapa_2016\siapa_2016.xlsx"/>
    <hyperlink ref="M8" r:id="rId5" display="siapa_2016\siapa_2016_1.xlsx"/>
    <hyperlink ref="M16" r:id="rId6" display="siapa_2016\siapa_2016.xlsx"/>
    <hyperlink ref="M14" r:id="rId7" display="siapa_2016\siapa_2016_10.xls"/>
  </hyperlinks>
  <pageMargins left="0.7" right="0.7" top="0.75" bottom="0.75" header="0.3" footer="0.3"/>
  <pageSetup scale="58" orientation="landscape" r:id="rId8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5"/>
  <sheetViews>
    <sheetView zoomScaleNormal="100" workbookViewId="0">
      <selection activeCell="O12" sqref="O12"/>
    </sheetView>
  </sheetViews>
  <sheetFormatPr baseColWidth="10" defaultRowHeight="15"/>
  <cols>
    <col min="1" max="2" width="15.140625" style="18" customWidth="1"/>
    <col min="3" max="3" width="31" style="18" customWidth="1"/>
    <col min="4" max="4" width="24" style="18" customWidth="1"/>
    <col min="5" max="5" width="22.5703125" style="18" customWidth="1"/>
    <col min="6" max="7" width="11.42578125" style="18" customWidth="1"/>
    <col min="11" max="11" width="12.42578125" customWidth="1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3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3"/>
    </row>
    <row r="3" spans="1:15">
      <c r="A3" s="222" t="s">
        <v>281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3"/>
      <c r="O3" s="103" t="s">
        <v>273</v>
      </c>
    </row>
    <row r="4" spans="1:15" ht="15.75" customHeight="1">
      <c r="A4" s="223" t="s">
        <v>386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</row>
    <row r="5" spans="1:15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378</v>
      </c>
      <c r="H5" s="220" t="s">
        <v>136</v>
      </c>
      <c r="I5" s="220"/>
      <c r="J5" s="220"/>
      <c r="K5" s="220" t="s">
        <v>292</v>
      </c>
      <c r="L5" s="220"/>
      <c r="M5" s="220"/>
    </row>
    <row r="6" spans="1:15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129" t="s">
        <v>140</v>
      </c>
      <c r="L6" s="129" t="s">
        <v>141</v>
      </c>
      <c r="M6" s="16" t="s">
        <v>142</v>
      </c>
    </row>
    <row r="7" spans="1:15" ht="45" customHeight="1">
      <c r="A7" s="228" t="s">
        <v>387</v>
      </c>
      <c r="B7" s="229" t="s">
        <v>388</v>
      </c>
      <c r="C7" s="229" t="s">
        <v>45</v>
      </c>
      <c r="D7" s="236" t="s">
        <v>389</v>
      </c>
      <c r="E7" s="124" t="s">
        <v>390</v>
      </c>
      <c r="F7" s="131">
        <v>0.1</v>
      </c>
      <c r="G7" s="131">
        <v>0.3</v>
      </c>
      <c r="H7" s="124" t="s">
        <v>153</v>
      </c>
      <c r="I7" s="132">
        <f t="shared" ref="I7:I8" si="0">F7</f>
        <v>0.1</v>
      </c>
      <c r="J7" s="124" t="s">
        <v>154</v>
      </c>
      <c r="K7" s="191">
        <v>62</v>
      </c>
      <c r="L7" s="191">
        <v>600</v>
      </c>
      <c r="M7" s="120">
        <f t="shared" ref="M7:M8" si="1">(K7/L7)</f>
        <v>0.10333333333333333</v>
      </c>
      <c r="N7" s="23" t="s">
        <v>181</v>
      </c>
    </row>
    <row r="8" spans="1:15" ht="33.75" customHeight="1">
      <c r="A8" s="228"/>
      <c r="B8" s="229"/>
      <c r="C8" s="229"/>
      <c r="D8" s="237"/>
      <c r="E8" s="124" t="s">
        <v>391</v>
      </c>
      <c r="F8" s="131">
        <v>0.1</v>
      </c>
      <c r="G8" s="131">
        <v>0.3</v>
      </c>
      <c r="H8" s="124" t="s">
        <v>153</v>
      </c>
      <c r="I8" s="132">
        <f t="shared" si="0"/>
        <v>0.1</v>
      </c>
      <c r="J8" s="124" t="s">
        <v>154</v>
      </c>
      <c r="K8" s="191">
        <v>6</v>
      </c>
      <c r="L8" s="191">
        <v>26</v>
      </c>
      <c r="M8" s="17">
        <f t="shared" si="1"/>
        <v>0.23076923076923078</v>
      </c>
      <c r="N8" s="23" t="s">
        <v>181</v>
      </c>
    </row>
    <row r="10" spans="1:15" ht="22.5" customHeight="1">
      <c r="A10" s="223" t="s">
        <v>379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M10" s="11"/>
      <c r="N10" s="23"/>
    </row>
    <row r="11" spans="1:15" ht="14.25" customHeight="1">
      <c r="A11" s="224" t="s">
        <v>1</v>
      </c>
      <c r="B11" s="224" t="s">
        <v>123</v>
      </c>
      <c r="C11" s="224" t="s">
        <v>2</v>
      </c>
      <c r="D11" s="224" t="s">
        <v>3</v>
      </c>
      <c r="E11" s="224" t="s">
        <v>4</v>
      </c>
      <c r="F11" s="224" t="s">
        <v>122</v>
      </c>
      <c r="G11" s="219" t="s">
        <v>378</v>
      </c>
      <c r="H11" s="220" t="s">
        <v>136</v>
      </c>
      <c r="I11" s="220"/>
      <c r="J11" s="220"/>
      <c r="K11" s="220" t="s">
        <v>292</v>
      </c>
      <c r="L11" s="220"/>
      <c r="M11" s="220"/>
      <c r="N11" s="23"/>
    </row>
    <row r="12" spans="1:15" s="3" customFormat="1" ht="23.25" customHeight="1">
      <c r="A12" s="224"/>
      <c r="B12" s="224"/>
      <c r="C12" s="224"/>
      <c r="D12" s="224"/>
      <c r="E12" s="224"/>
      <c r="F12" s="224"/>
      <c r="G12" s="219"/>
      <c r="H12" s="12" t="s">
        <v>137</v>
      </c>
      <c r="I12" s="13" t="s">
        <v>138</v>
      </c>
      <c r="J12" s="14" t="s">
        <v>139</v>
      </c>
      <c r="K12" s="26" t="s">
        <v>140</v>
      </c>
      <c r="L12" s="26" t="s">
        <v>141</v>
      </c>
      <c r="M12" s="16" t="s">
        <v>142</v>
      </c>
      <c r="N12" s="23"/>
    </row>
    <row r="13" spans="1:15" ht="45" customHeight="1">
      <c r="A13" s="228" t="s">
        <v>380</v>
      </c>
      <c r="B13" s="238" t="s">
        <v>381</v>
      </c>
      <c r="C13" s="124" t="s">
        <v>128</v>
      </c>
      <c r="D13" s="124" t="s">
        <v>129</v>
      </c>
      <c r="E13" s="124" t="s">
        <v>382</v>
      </c>
      <c r="F13" s="131">
        <v>0.7</v>
      </c>
      <c r="G13" s="131">
        <v>1</v>
      </c>
      <c r="H13" s="124" t="s">
        <v>149</v>
      </c>
      <c r="I13" s="132">
        <f t="shared" ref="I13:I14" si="2">F13</f>
        <v>0.7</v>
      </c>
      <c r="J13" s="124" t="s">
        <v>150</v>
      </c>
      <c r="K13" s="191">
        <v>0</v>
      </c>
      <c r="L13" s="191">
        <v>0</v>
      </c>
      <c r="M13" s="17" t="e">
        <f t="shared" ref="M13:M15" si="3">(K13/L13)</f>
        <v>#DIV/0!</v>
      </c>
      <c r="N13" s="23" t="s">
        <v>181</v>
      </c>
    </row>
    <row r="14" spans="1:15" ht="33.75">
      <c r="A14" s="228"/>
      <c r="B14" s="238"/>
      <c r="C14" s="236" t="s">
        <v>44</v>
      </c>
      <c r="D14" s="124" t="s">
        <v>383</v>
      </c>
      <c r="E14" s="124" t="s">
        <v>384</v>
      </c>
      <c r="F14" s="131">
        <v>0.1</v>
      </c>
      <c r="G14" s="131">
        <v>0.3</v>
      </c>
      <c r="H14" s="124" t="s">
        <v>153</v>
      </c>
      <c r="I14" s="132">
        <f t="shared" si="2"/>
        <v>0.1</v>
      </c>
      <c r="J14" s="124" t="s">
        <v>154</v>
      </c>
      <c r="K14" s="191">
        <v>8</v>
      </c>
      <c r="L14" s="191">
        <v>35</v>
      </c>
      <c r="M14" s="17">
        <f t="shared" si="3"/>
        <v>0.22857142857142856</v>
      </c>
      <c r="N14" s="23" t="s">
        <v>181</v>
      </c>
    </row>
    <row r="15" spans="1:15" ht="33.75">
      <c r="A15" s="228"/>
      <c r="B15" s="238"/>
      <c r="C15" s="237"/>
      <c r="D15" s="124" t="s">
        <v>385</v>
      </c>
      <c r="E15" s="124" t="s">
        <v>384</v>
      </c>
      <c r="F15" s="131">
        <v>0.1</v>
      </c>
      <c r="G15" s="131">
        <v>0.3</v>
      </c>
      <c r="H15" s="124" t="s">
        <v>153</v>
      </c>
      <c r="I15" s="132">
        <f>F15</f>
        <v>0.1</v>
      </c>
      <c r="J15" s="124" t="s">
        <v>154</v>
      </c>
      <c r="K15" s="191">
        <v>5</v>
      </c>
      <c r="L15" s="191">
        <v>5</v>
      </c>
      <c r="M15" s="17">
        <f t="shared" si="3"/>
        <v>1</v>
      </c>
      <c r="N15" s="23" t="s">
        <v>181</v>
      </c>
    </row>
  </sheetData>
  <mergeCells count="30">
    <mergeCell ref="C7:C8"/>
    <mergeCell ref="B13:B15"/>
    <mergeCell ref="C14:C15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A13:A15"/>
    <mergeCell ref="A1:M1"/>
    <mergeCell ref="A2:M2"/>
    <mergeCell ref="A3:M3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K11:M11"/>
    <mergeCell ref="D7:D8"/>
    <mergeCell ref="A7:A8"/>
    <mergeCell ref="B7:B8"/>
  </mergeCells>
  <conditionalFormatting sqref="M13:M15 M7:M8">
    <cfRule type="cellIs" dxfId="338" priority="16" operator="greaterThan">
      <formula>I7</formula>
    </cfRule>
    <cfRule type="cellIs" dxfId="337" priority="17" operator="equal">
      <formula>I7</formula>
    </cfRule>
    <cfRule type="cellIs" dxfId="336" priority="18" operator="lessThan">
      <formula>I7</formula>
    </cfRule>
  </conditionalFormatting>
  <conditionalFormatting sqref="M13:M15 M7:M8">
    <cfRule type="cellIs" dxfId="335" priority="13" operator="greaterThan">
      <formula>I7</formula>
    </cfRule>
    <cfRule type="cellIs" dxfId="334" priority="14" operator="equal">
      <formula>I7</formula>
    </cfRule>
    <cfRule type="cellIs" dxfId="333" priority="15" operator="lessThan">
      <formula>I7</formula>
    </cfRule>
  </conditionalFormatting>
  <conditionalFormatting sqref="M13:M15 M7:M8">
    <cfRule type="cellIs" dxfId="332" priority="10" operator="greaterThan">
      <formula>I7</formula>
    </cfRule>
    <cfRule type="cellIs" dxfId="331" priority="11" operator="equal">
      <formula>I7</formula>
    </cfRule>
    <cfRule type="cellIs" dxfId="330" priority="12" operator="lessThan">
      <formula>I7</formula>
    </cfRule>
  </conditionalFormatting>
  <hyperlinks>
    <hyperlink ref="O3" location="CONCENTRADO!A1" display="CONCENTRADO"/>
    <hyperlink ref="M15" r:id="rId1" display="servicios_publicos_2016\aseo_publico_2016_2.xls"/>
    <hyperlink ref="M13:M14" r:id="rId2" display="servicios_publicos_2016\aseo_publico_2016_2.xls"/>
    <hyperlink ref="M7:M8" r:id="rId3" display="servicios_publicos_2016\aseo_publico_2016_2.xls"/>
  </hyperlinks>
  <pageMargins left="0.70866141732283472" right="0.70866141732283472" top="0.74803149606299213" bottom="0.74803149606299213" header="0.31496062992125984" footer="0.31496062992125984"/>
  <pageSetup scale="57" orientation="landscape" r:id="rId4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"/>
  <sheetViews>
    <sheetView zoomScaleNormal="100" workbookViewId="0">
      <selection activeCell="K7" sqref="K7"/>
    </sheetView>
  </sheetViews>
  <sheetFormatPr baseColWidth="10" defaultRowHeight="15"/>
  <cols>
    <col min="1" max="2" width="15.140625" style="18" customWidth="1"/>
    <col min="3" max="3" width="27.85546875" style="18" customWidth="1"/>
    <col min="4" max="4" width="20.7109375" style="18" customWidth="1"/>
    <col min="5" max="5" width="22.5703125" style="18" customWidth="1"/>
    <col min="6" max="7" width="11.42578125" style="18" customWidth="1"/>
    <col min="11" max="11" width="12.42578125" customWidth="1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3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3"/>
    </row>
    <row r="3" spans="1:15">
      <c r="A3" s="222" t="s">
        <v>207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3"/>
      <c r="O3" s="103" t="s">
        <v>273</v>
      </c>
    </row>
    <row r="4" spans="1:15" ht="22.5" customHeight="1">
      <c r="A4" s="223" t="s">
        <v>395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  <c r="N4" s="23"/>
      <c r="O4" s="24"/>
    </row>
    <row r="5" spans="1:15" ht="14.25" customHeight="1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378</v>
      </c>
      <c r="H5" s="220" t="s">
        <v>136</v>
      </c>
      <c r="I5" s="220"/>
      <c r="J5" s="220"/>
      <c r="K5" s="220" t="s">
        <v>292</v>
      </c>
      <c r="L5" s="220"/>
      <c r="M5" s="220"/>
      <c r="N5" s="23"/>
    </row>
    <row r="6" spans="1:15" s="3" customFormat="1" ht="23.25" customHeight="1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26" t="s">
        <v>140</v>
      </c>
      <c r="L6" s="26" t="s">
        <v>141</v>
      </c>
      <c r="M6" s="16" t="s">
        <v>142</v>
      </c>
      <c r="N6" s="23"/>
    </row>
    <row r="7" spans="1:15" s="4" customFormat="1" ht="56.25" customHeight="1">
      <c r="A7" s="229" t="s">
        <v>392</v>
      </c>
      <c r="B7" s="239" t="s">
        <v>393</v>
      </c>
      <c r="C7" s="229" t="s">
        <v>394</v>
      </c>
      <c r="D7" s="124" t="s">
        <v>46</v>
      </c>
      <c r="E7" s="124" t="s">
        <v>121</v>
      </c>
      <c r="F7" s="139">
        <v>0.9</v>
      </c>
      <c r="G7" s="131">
        <v>1</v>
      </c>
      <c r="H7" s="122" t="s">
        <v>175</v>
      </c>
      <c r="I7" s="132">
        <f t="shared" ref="I7:I8" si="0">F7</f>
        <v>0.9</v>
      </c>
      <c r="J7" s="122" t="s">
        <v>176</v>
      </c>
      <c r="K7" s="187">
        <v>3875</v>
      </c>
      <c r="L7" s="187">
        <v>3875</v>
      </c>
      <c r="M7" s="17">
        <f t="shared" ref="M7:M8" si="1">(K7/L7)</f>
        <v>1</v>
      </c>
      <c r="N7" s="23" t="s">
        <v>396</v>
      </c>
      <c r="O7" s="25"/>
    </row>
    <row r="8" spans="1:15" s="4" customFormat="1" ht="63.75" customHeight="1">
      <c r="A8" s="229"/>
      <c r="B8" s="240"/>
      <c r="C8" s="229"/>
      <c r="D8" s="124" t="s">
        <v>47</v>
      </c>
      <c r="E8" s="124" t="s">
        <v>48</v>
      </c>
      <c r="F8" s="139">
        <v>0.25</v>
      </c>
      <c r="G8" s="131">
        <v>0.4</v>
      </c>
      <c r="H8" s="122" t="s">
        <v>164</v>
      </c>
      <c r="I8" s="132">
        <f t="shared" si="0"/>
        <v>0.25</v>
      </c>
      <c r="J8" s="122" t="s">
        <v>165</v>
      </c>
      <c r="K8" s="187">
        <v>115</v>
      </c>
      <c r="L8" s="187">
        <v>189</v>
      </c>
      <c r="M8" s="17">
        <f t="shared" si="1"/>
        <v>0.60846560846560849</v>
      </c>
      <c r="N8" s="23" t="s">
        <v>396</v>
      </c>
      <c r="O8" s="25"/>
    </row>
  </sheetData>
  <mergeCells count="16">
    <mergeCell ref="A7:A8"/>
    <mergeCell ref="B7:B8"/>
    <mergeCell ref="C7:C8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</mergeCells>
  <conditionalFormatting sqref="M7:M8">
    <cfRule type="cellIs" dxfId="329" priority="10" operator="greaterThan">
      <formula>I7</formula>
    </cfRule>
    <cfRule type="cellIs" dxfId="328" priority="11" operator="equal">
      <formula>I7</formula>
    </cfRule>
    <cfRule type="cellIs" dxfId="327" priority="12" operator="lessThan">
      <formula>I7</formula>
    </cfRule>
  </conditionalFormatting>
  <conditionalFormatting sqref="M7:M8">
    <cfRule type="cellIs" dxfId="326" priority="7" operator="greaterThan">
      <formula>I7</formula>
    </cfRule>
    <cfRule type="cellIs" dxfId="325" priority="8" operator="equal">
      <formula>I7</formula>
    </cfRule>
    <cfRule type="cellIs" dxfId="324" priority="9" operator="lessThan">
      <formula>I7</formula>
    </cfRule>
  </conditionalFormatting>
  <hyperlinks>
    <hyperlink ref="O3" location="CONCENTRADO!A1" display="CONCENTRADO"/>
    <hyperlink ref="M8" r:id="rId1" display="siapa_2016\siapa_2016_1.xlsx"/>
    <hyperlink ref="M7" r:id="rId2" display="siapa_2016\siapa_2016_1.xlsx"/>
  </hyperlinks>
  <pageMargins left="0.7" right="0.7" top="0.75" bottom="0.75" header="0.3" footer="0.3"/>
  <pageSetup scale="59" orientation="landscape" r:id="rId3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19"/>
  <sheetViews>
    <sheetView topLeftCell="A3" zoomScaleNormal="100" workbookViewId="0">
      <selection activeCell="L13" sqref="L13:L19"/>
    </sheetView>
  </sheetViews>
  <sheetFormatPr baseColWidth="10" defaultRowHeight="15"/>
  <cols>
    <col min="1" max="2" width="15.140625" style="18" customWidth="1"/>
    <col min="3" max="3" width="31" style="18" customWidth="1"/>
    <col min="4" max="4" width="18.5703125" style="18" customWidth="1"/>
    <col min="5" max="5" width="22.5703125" style="18" customWidth="1"/>
    <col min="6" max="7" width="11.42578125" style="18" customWidth="1"/>
    <col min="11" max="11" width="12.42578125" customWidth="1"/>
    <col min="14" max="14" width="11.42578125" style="5"/>
    <col min="15" max="15" width="14.7109375" bestFit="1" customWidth="1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19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19"/>
    </row>
    <row r="3" spans="1:15">
      <c r="A3" s="222" t="s">
        <v>204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19"/>
      <c r="O3" s="103" t="s">
        <v>273</v>
      </c>
    </row>
    <row r="4" spans="1:15" ht="22.5" customHeight="1">
      <c r="A4" s="223" t="s">
        <v>346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  <c r="N4" s="19"/>
    </row>
    <row r="5" spans="1:15" ht="14.25" customHeight="1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5</v>
      </c>
      <c r="H5" s="220" t="s">
        <v>136</v>
      </c>
      <c r="I5" s="220"/>
      <c r="J5" s="220"/>
      <c r="K5" s="220" t="s">
        <v>292</v>
      </c>
      <c r="L5" s="220"/>
      <c r="M5" s="220"/>
      <c r="N5" s="19"/>
    </row>
    <row r="6" spans="1:15" s="3" customFormat="1" ht="23.25" customHeight="1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26" t="s">
        <v>140</v>
      </c>
      <c r="L6" s="26" t="s">
        <v>141</v>
      </c>
      <c r="M6" s="16" t="s">
        <v>142</v>
      </c>
      <c r="N6" s="19"/>
      <c r="O6" s="137"/>
    </row>
    <row r="7" spans="1:15" ht="36.75" customHeight="1">
      <c r="A7" s="225" t="s">
        <v>397</v>
      </c>
      <c r="B7" s="148" t="s">
        <v>398</v>
      </c>
      <c r="C7" s="20" t="s">
        <v>52</v>
      </c>
      <c r="D7" s="124" t="s">
        <v>53</v>
      </c>
      <c r="E7" s="124" t="s">
        <v>54</v>
      </c>
      <c r="F7" s="131">
        <v>0.4</v>
      </c>
      <c r="G7" s="131">
        <v>0.7</v>
      </c>
      <c r="H7" s="122" t="s">
        <v>166</v>
      </c>
      <c r="I7" s="132">
        <f t="shared" ref="I7:I8" si="0">F7</f>
        <v>0.4</v>
      </c>
      <c r="J7" s="122" t="s">
        <v>167</v>
      </c>
      <c r="K7" s="180">
        <v>360</v>
      </c>
      <c r="L7" s="180">
        <v>360</v>
      </c>
      <c r="M7" s="17">
        <f t="shared" ref="M7:M8" si="1">(K7/L7)</f>
        <v>1</v>
      </c>
      <c r="N7" s="19" t="s">
        <v>187</v>
      </c>
      <c r="O7" s="5"/>
    </row>
    <row r="8" spans="1:15" ht="55.5" customHeight="1">
      <c r="A8" s="226"/>
      <c r="B8" s="141" t="s">
        <v>399</v>
      </c>
      <c r="C8" s="20" t="s">
        <v>55</v>
      </c>
      <c r="D8" s="124" t="s">
        <v>56</v>
      </c>
      <c r="E8" s="124" t="s">
        <v>57</v>
      </c>
      <c r="F8" s="131">
        <v>0.5</v>
      </c>
      <c r="G8" s="131">
        <v>0.6</v>
      </c>
      <c r="H8" s="122" t="s">
        <v>145</v>
      </c>
      <c r="I8" s="132">
        <f t="shared" si="0"/>
        <v>0.5</v>
      </c>
      <c r="J8" s="122" t="s">
        <v>146</v>
      </c>
      <c r="K8" s="180">
        <v>614</v>
      </c>
      <c r="L8" s="180">
        <v>750</v>
      </c>
      <c r="M8" s="17">
        <f t="shared" si="1"/>
        <v>0.81866666666666665</v>
      </c>
      <c r="N8" s="19" t="s">
        <v>187</v>
      </c>
      <c r="O8" s="5"/>
    </row>
    <row r="10" spans="1:15" ht="22.5" customHeight="1">
      <c r="A10" s="223" t="s">
        <v>395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M10" s="11"/>
      <c r="N10" s="19"/>
    </row>
    <row r="11" spans="1:15" ht="14.25" customHeight="1">
      <c r="A11" s="224" t="s">
        <v>1</v>
      </c>
      <c r="B11" s="224" t="s">
        <v>123</v>
      </c>
      <c r="C11" s="224" t="s">
        <v>2</v>
      </c>
      <c r="D11" s="224" t="s">
        <v>3</v>
      </c>
      <c r="E11" s="224" t="s">
        <v>4</v>
      </c>
      <c r="F11" s="224" t="s">
        <v>122</v>
      </c>
      <c r="G11" s="219" t="s">
        <v>5</v>
      </c>
      <c r="H11" s="220" t="s">
        <v>136</v>
      </c>
      <c r="I11" s="220"/>
      <c r="J11" s="220"/>
      <c r="K11" s="220" t="s">
        <v>278</v>
      </c>
      <c r="L11" s="220"/>
      <c r="M11" s="220"/>
      <c r="N11" s="19"/>
    </row>
    <row r="12" spans="1:15" s="3" customFormat="1" ht="23.25" customHeight="1">
      <c r="A12" s="224"/>
      <c r="B12" s="224"/>
      <c r="C12" s="224"/>
      <c r="D12" s="224"/>
      <c r="E12" s="224"/>
      <c r="F12" s="224"/>
      <c r="G12" s="219"/>
      <c r="H12" s="12" t="s">
        <v>137</v>
      </c>
      <c r="I12" s="13" t="s">
        <v>138</v>
      </c>
      <c r="J12" s="14" t="s">
        <v>139</v>
      </c>
      <c r="K12" s="26" t="s">
        <v>140</v>
      </c>
      <c r="L12" s="26" t="s">
        <v>141</v>
      </c>
      <c r="M12" s="178" t="s">
        <v>142</v>
      </c>
      <c r="N12" s="19"/>
    </row>
    <row r="13" spans="1:15" s="3" customFormat="1" ht="123.75">
      <c r="A13" s="229" t="s">
        <v>400</v>
      </c>
      <c r="B13" s="171" t="s">
        <v>401</v>
      </c>
      <c r="C13" s="171" t="s">
        <v>108</v>
      </c>
      <c r="D13" s="171" t="s">
        <v>109</v>
      </c>
      <c r="E13" s="171" t="s">
        <v>402</v>
      </c>
      <c r="F13" s="131">
        <v>0.95</v>
      </c>
      <c r="G13" s="131">
        <v>1</v>
      </c>
      <c r="H13" s="170" t="s">
        <v>163</v>
      </c>
      <c r="I13" s="153">
        <v>0.95</v>
      </c>
      <c r="J13" s="132">
        <v>1</v>
      </c>
      <c r="K13" s="180">
        <v>1</v>
      </c>
      <c r="L13" s="180">
        <v>1</v>
      </c>
      <c r="M13" s="169">
        <f t="shared" ref="M13:M16" si="2">(K13/L13)</f>
        <v>1</v>
      </c>
      <c r="N13" s="19" t="s">
        <v>194</v>
      </c>
    </row>
    <row r="14" spans="1:15" ht="45" customHeight="1">
      <c r="A14" s="229"/>
      <c r="B14" s="229" t="s">
        <v>403</v>
      </c>
      <c r="C14" s="171" t="s">
        <v>59</v>
      </c>
      <c r="D14" s="171" t="s">
        <v>404</v>
      </c>
      <c r="E14" s="171" t="s">
        <v>60</v>
      </c>
      <c r="F14" s="131">
        <v>0.5</v>
      </c>
      <c r="G14" s="131">
        <v>1</v>
      </c>
      <c r="H14" s="170" t="s">
        <v>143</v>
      </c>
      <c r="I14" s="132">
        <f t="shared" ref="I14:I15" si="3">F14</f>
        <v>0.5</v>
      </c>
      <c r="J14" s="170" t="s">
        <v>144</v>
      </c>
      <c r="K14" s="180">
        <v>1</v>
      </c>
      <c r="L14" s="180">
        <v>1</v>
      </c>
      <c r="M14" s="169">
        <f t="shared" si="2"/>
        <v>1</v>
      </c>
      <c r="N14" s="19" t="s">
        <v>194</v>
      </c>
    </row>
    <row r="15" spans="1:15" ht="33.75">
      <c r="A15" s="229"/>
      <c r="B15" s="229"/>
      <c r="C15" s="171" t="s">
        <v>61</v>
      </c>
      <c r="D15" s="171" t="s">
        <v>62</v>
      </c>
      <c r="E15" s="171" t="s">
        <v>124</v>
      </c>
      <c r="F15" s="131">
        <v>0.3</v>
      </c>
      <c r="G15" s="131">
        <v>0.6</v>
      </c>
      <c r="H15" s="170" t="s">
        <v>143</v>
      </c>
      <c r="I15" s="132">
        <f t="shared" si="3"/>
        <v>0.3</v>
      </c>
      <c r="J15" s="170" t="s">
        <v>144</v>
      </c>
      <c r="K15" s="180">
        <v>373</v>
      </c>
      <c r="L15" s="180">
        <v>373</v>
      </c>
      <c r="M15" s="169">
        <f t="shared" si="2"/>
        <v>1</v>
      </c>
      <c r="N15" s="19" t="s">
        <v>194</v>
      </c>
    </row>
    <row r="16" spans="1:15" ht="33.75">
      <c r="A16" s="229"/>
      <c r="B16" s="229"/>
      <c r="C16" s="171" t="s">
        <v>63</v>
      </c>
      <c r="D16" s="171" t="s">
        <v>64</v>
      </c>
      <c r="E16" s="171" t="s">
        <v>65</v>
      </c>
      <c r="F16" s="131">
        <v>0.8</v>
      </c>
      <c r="G16" s="131">
        <v>1</v>
      </c>
      <c r="H16" s="170" t="s">
        <v>163</v>
      </c>
      <c r="I16" s="153">
        <v>0.8</v>
      </c>
      <c r="J16" s="132">
        <v>1</v>
      </c>
      <c r="K16" s="180">
        <v>90</v>
      </c>
      <c r="L16" s="180">
        <v>90</v>
      </c>
      <c r="M16" s="169">
        <f t="shared" si="2"/>
        <v>1</v>
      </c>
      <c r="N16" s="19" t="s">
        <v>194</v>
      </c>
    </row>
    <row r="17" spans="1:15" s="4" customFormat="1" ht="45" customHeight="1">
      <c r="A17" s="241" t="s">
        <v>405</v>
      </c>
      <c r="B17" s="228" t="s">
        <v>406</v>
      </c>
      <c r="C17" s="171" t="s">
        <v>66</v>
      </c>
      <c r="D17" s="171" t="s">
        <v>67</v>
      </c>
      <c r="E17" s="171" t="s">
        <v>68</v>
      </c>
      <c r="F17" s="139">
        <v>0.9</v>
      </c>
      <c r="G17" s="131">
        <v>1</v>
      </c>
      <c r="H17" s="170" t="s">
        <v>163</v>
      </c>
      <c r="I17" s="152">
        <f t="shared" ref="I17" si="4">F17</f>
        <v>0.9</v>
      </c>
      <c r="J17" s="132">
        <v>1</v>
      </c>
      <c r="K17" s="180">
        <v>43</v>
      </c>
      <c r="L17" s="180">
        <v>50</v>
      </c>
      <c r="M17" s="169">
        <f>(K17/L17)</f>
        <v>0.86</v>
      </c>
      <c r="N17" s="19" t="s">
        <v>195</v>
      </c>
      <c r="O17" s="25"/>
    </row>
    <row r="18" spans="1:15" s="4" customFormat="1" ht="45">
      <c r="A18" s="241"/>
      <c r="B18" s="228"/>
      <c r="C18" s="171" t="s">
        <v>407</v>
      </c>
      <c r="D18" s="171" t="s">
        <v>69</v>
      </c>
      <c r="E18" s="138" t="s">
        <v>70</v>
      </c>
      <c r="F18" s="139">
        <v>1</v>
      </c>
      <c r="G18" s="139">
        <v>1</v>
      </c>
      <c r="H18" s="170" t="s">
        <v>163</v>
      </c>
      <c r="I18" s="152">
        <v>0</v>
      </c>
      <c r="J18" s="132">
        <v>1</v>
      </c>
      <c r="K18" s="180">
        <v>75</v>
      </c>
      <c r="L18" s="180">
        <v>75</v>
      </c>
      <c r="M18" s="169">
        <f>(K18/L18)</f>
        <v>1</v>
      </c>
      <c r="N18" s="19" t="s">
        <v>195</v>
      </c>
      <c r="O18" s="25"/>
    </row>
    <row r="19" spans="1:15" ht="78.75">
      <c r="A19" s="140" t="s">
        <v>408</v>
      </c>
      <c r="B19" s="134" t="s">
        <v>409</v>
      </c>
      <c r="C19" s="171" t="s">
        <v>49</v>
      </c>
      <c r="D19" s="171" t="s">
        <v>50</v>
      </c>
      <c r="E19" s="171" t="s">
        <v>51</v>
      </c>
      <c r="F19" s="131">
        <v>0.5</v>
      </c>
      <c r="G19" s="131">
        <v>1</v>
      </c>
      <c r="H19" s="170" t="s">
        <v>145</v>
      </c>
      <c r="I19" s="132">
        <f>F19</f>
        <v>0.5</v>
      </c>
      <c r="J19" s="170" t="s">
        <v>146</v>
      </c>
      <c r="K19" s="180">
        <v>90</v>
      </c>
      <c r="L19" s="180">
        <v>360</v>
      </c>
      <c r="M19" s="169">
        <f t="shared" ref="M19" si="5">(K19/L19)</f>
        <v>0.25</v>
      </c>
      <c r="N19" s="19" t="s">
        <v>187</v>
      </c>
    </row>
  </sheetData>
  <mergeCells count="28">
    <mergeCell ref="B17:B18"/>
    <mergeCell ref="A17:A18"/>
    <mergeCell ref="A11:A12"/>
    <mergeCell ref="B11:B12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A7:A8"/>
    <mergeCell ref="A13:A16"/>
    <mergeCell ref="H11:J11"/>
    <mergeCell ref="K11:M11"/>
    <mergeCell ref="B14:B16"/>
    <mergeCell ref="A10:K10"/>
    <mergeCell ref="C11:C12"/>
    <mergeCell ref="D11:D12"/>
    <mergeCell ref="E11:E12"/>
    <mergeCell ref="F11:F12"/>
    <mergeCell ref="G11:G12"/>
  </mergeCells>
  <conditionalFormatting sqref="M13:M16 M7:M8 M19">
    <cfRule type="cellIs" dxfId="323" priority="22" operator="greaterThan">
      <formula>I7</formula>
    </cfRule>
    <cfRule type="cellIs" dxfId="322" priority="23" operator="equal">
      <formula>I7</formula>
    </cfRule>
    <cfRule type="cellIs" dxfId="321" priority="24" operator="lessThan">
      <formula>I7</formula>
    </cfRule>
  </conditionalFormatting>
  <conditionalFormatting sqref="M13:M16 M7:M8 M19">
    <cfRule type="cellIs" dxfId="320" priority="19" operator="greaterThan">
      <formula>I7</formula>
    </cfRule>
    <cfRule type="cellIs" dxfId="319" priority="20" operator="equal">
      <formula>I7</formula>
    </cfRule>
    <cfRule type="cellIs" dxfId="318" priority="21" operator="lessThan">
      <formula>I7</formula>
    </cfRule>
  </conditionalFormatting>
  <conditionalFormatting sqref="M17:M18">
    <cfRule type="cellIs" dxfId="317" priority="10" operator="greaterThan">
      <formula>I17</formula>
    </cfRule>
    <cfRule type="cellIs" dxfId="316" priority="11" operator="equal">
      <formula>I17</formula>
    </cfRule>
    <cfRule type="cellIs" dxfId="315" priority="12" operator="lessThan">
      <formula>I17</formula>
    </cfRule>
  </conditionalFormatting>
  <conditionalFormatting sqref="M17:M18">
    <cfRule type="cellIs" dxfId="314" priority="7" operator="greaterThan">
      <formula>I17</formula>
    </cfRule>
    <cfRule type="cellIs" dxfId="313" priority="8" operator="equal">
      <formula>I17</formula>
    </cfRule>
    <cfRule type="cellIs" dxfId="312" priority="9" operator="lessThan">
      <formula>I17</formula>
    </cfRule>
  </conditionalFormatting>
  <hyperlinks>
    <hyperlink ref="O3" location="CONCENTRADO!A1" display="CONCENTRADO"/>
    <hyperlink ref="M7" r:id="rId1" display="siapa_2016\siapa_2016.xlsx"/>
    <hyperlink ref="M8" r:id="rId2" display="siapa_2016\siapa_2016_1.xlsx"/>
    <hyperlink ref="M15" r:id="rId3" display="siapa_2016\siapa_2016.xlsx"/>
    <hyperlink ref="M17" r:id="rId4" display="siapa_2016\siapa_2016.xlsx"/>
    <hyperlink ref="M18" r:id="rId5" display="siapa_2016\siapa_2016_1.xlsx"/>
    <hyperlink ref="M16" r:id="rId6" display="siapa_2016\siapa_2016.xlsx"/>
    <hyperlink ref="M13:M14" r:id="rId7" display="siapa_2016\siapa_2016.xlsx"/>
    <hyperlink ref="M19" r:id="rId8" display="siapa_2016\siapa_2016.xlsx"/>
  </hyperlinks>
  <pageMargins left="0.70866141732283472" right="0.70866141732283472" top="0.74803149606299213" bottom="0.74803149606299213" header="0.31496062992125984" footer="0.31496062992125984"/>
  <pageSetup scale="59" orientation="landscape" r:id="rId9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17"/>
  <sheetViews>
    <sheetView zoomScaleNormal="100" workbookViewId="0">
      <selection activeCell="L21" sqref="L21"/>
    </sheetView>
  </sheetViews>
  <sheetFormatPr baseColWidth="10" defaultRowHeight="15"/>
  <cols>
    <col min="1" max="2" width="15.140625" style="18" customWidth="1"/>
    <col min="3" max="3" width="31" style="18" customWidth="1"/>
    <col min="4" max="4" width="24" style="18" customWidth="1"/>
    <col min="5" max="5" width="22.5703125" style="18" customWidth="1"/>
    <col min="6" max="7" width="11.42578125" style="18" customWidth="1"/>
    <col min="11" max="11" width="12.42578125" customWidth="1"/>
  </cols>
  <sheetData>
    <row r="1" spans="1:15" ht="23.25" customHeight="1">
      <c r="A1" s="221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3"/>
    </row>
    <row r="2" spans="1:15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3"/>
    </row>
    <row r="3" spans="1:15">
      <c r="A3" s="222" t="s">
        <v>282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3"/>
      <c r="O3" s="103" t="s">
        <v>273</v>
      </c>
    </row>
    <row r="4" spans="1:15" ht="22.5" customHeight="1">
      <c r="A4" s="223" t="s">
        <v>410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M4" s="11"/>
      <c r="N4" s="23"/>
    </row>
    <row r="5" spans="1:15" ht="14.25" customHeight="1">
      <c r="A5" s="224" t="s">
        <v>1</v>
      </c>
      <c r="B5" s="224" t="s">
        <v>123</v>
      </c>
      <c r="C5" s="224" t="s">
        <v>2</v>
      </c>
      <c r="D5" s="224" t="s">
        <v>3</v>
      </c>
      <c r="E5" s="224" t="s">
        <v>4</v>
      </c>
      <c r="F5" s="224" t="s">
        <v>122</v>
      </c>
      <c r="G5" s="219" t="s">
        <v>378</v>
      </c>
      <c r="H5" s="220" t="s">
        <v>136</v>
      </c>
      <c r="I5" s="220"/>
      <c r="J5" s="220"/>
      <c r="K5" s="220" t="s">
        <v>292</v>
      </c>
      <c r="L5" s="220"/>
      <c r="M5" s="220"/>
      <c r="N5" s="23"/>
    </row>
    <row r="6" spans="1:15" s="3" customFormat="1" ht="23.25" customHeight="1">
      <c r="A6" s="224"/>
      <c r="B6" s="224"/>
      <c r="C6" s="224"/>
      <c r="D6" s="224"/>
      <c r="E6" s="224"/>
      <c r="F6" s="224"/>
      <c r="G6" s="219"/>
      <c r="H6" s="12" t="s">
        <v>137</v>
      </c>
      <c r="I6" s="13" t="s">
        <v>138</v>
      </c>
      <c r="J6" s="14" t="s">
        <v>139</v>
      </c>
      <c r="K6" s="26" t="s">
        <v>140</v>
      </c>
      <c r="L6" s="26" t="s">
        <v>141</v>
      </c>
      <c r="M6" s="16" t="s">
        <v>142</v>
      </c>
      <c r="N6" s="23"/>
    </row>
    <row r="7" spans="1:15" ht="33.75" customHeight="1">
      <c r="A7" s="229" t="s">
        <v>411</v>
      </c>
      <c r="B7" s="239" t="s">
        <v>412</v>
      </c>
      <c r="C7" s="124" t="s">
        <v>80</v>
      </c>
      <c r="D7" s="124" t="s">
        <v>81</v>
      </c>
      <c r="E7" s="124" t="s">
        <v>82</v>
      </c>
      <c r="F7" s="131">
        <v>0.55000000000000004</v>
      </c>
      <c r="G7" s="131">
        <v>0.65</v>
      </c>
      <c r="H7" s="122" t="s">
        <v>159</v>
      </c>
      <c r="I7" s="132">
        <f>F7</f>
        <v>0.55000000000000004</v>
      </c>
      <c r="J7" s="122" t="s">
        <v>160</v>
      </c>
      <c r="K7" s="186">
        <v>320</v>
      </c>
      <c r="L7" s="186">
        <v>355</v>
      </c>
      <c r="M7" s="17">
        <f>(K7/L7)</f>
        <v>0.90140845070422537</v>
      </c>
      <c r="N7" s="19" t="s">
        <v>177</v>
      </c>
    </row>
    <row r="8" spans="1:15" ht="33.75">
      <c r="A8" s="229"/>
      <c r="B8" s="240"/>
      <c r="C8" s="124" t="s">
        <v>83</v>
      </c>
      <c r="D8" s="124" t="s">
        <v>84</v>
      </c>
      <c r="E8" s="124" t="s">
        <v>85</v>
      </c>
      <c r="F8" s="131">
        <v>0.65</v>
      </c>
      <c r="G8" s="131">
        <v>0.8</v>
      </c>
      <c r="H8" s="122" t="s">
        <v>147</v>
      </c>
      <c r="I8" s="132">
        <f t="shared" ref="I8:I15" si="0">F8</f>
        <v>0.65</v>
      </c>
      <c r="J8" s="122" t="s">
        <v>148</v>
      </c>
      <c r="K8" s="186">
        <v>19435</v>
      </c>
      <c r="L8" s="186">
        <v>21337</v>
      </c>
      <c r="M8" s="17">
        <f t="shared" ref="M8:M12" si="1">(K8/L8)</f>
        <v>0.91085907109715514</v>
      </c>
      <c r="N8" s="19" t="s">
        <v>177</v>
      </c>
    </row>
    <row r="9" spans="1:15" ht="157.5">
      <c r="A9" s="229"/>
      <c r="B9" s="133" t="s">
        <v>413</v>
      </c>
      <c r="C9" s="124" t="s">
        <v>86</v>
      </c>
      <c r="D9" s="124" t="s">
        <v>87</v>
      </c>
      <c r="E9" s="124" t="s">
        <v>88</v>
      </c>
      <c r="F9" s="131">
        <v>0.8</v>
      </c>
      <c r="G9" s="131">
        <v>0.9</v>
      </c>
      <c r="H9" s="122" t="s">
        <v>161</v>
      </c>
      <c r="I9" s="132">
        <f t="shared" si="0"/>
        <v>0.8</v>
      </c>
      <c r="J9" s="122" t="s">
        <v>162</v>
      </c>
      <c r="K9" s="190">
        <v>381</v>
      </c>
      <c r="L9" s="190">
        <v>383</v>
      </c>
      <c r="M9" s="17">
        <f t="shared" si="1"/>
        <v>0.99477806788511747</v>
      </c>
      <c r="N9" s="189" t="s">
        <v>177</v>
      </c>
    </row>
    <row r="10" spans="1:15" ht="45" customHeight="1">
      <c r="A10" s="229" t="s">
        <v>414</v>
      </c>
      <c r="B10" s="238" t="s">
        <v>415</v>
      </c>
      <c r="C10" s="124" t="s">
        <v>71</v>
      </c>
      <c r="D10" s="124" t="s">
        <v>72</v>
      </c>
      <c r="E10" s="124" t="s">
        <v>73</v>
      </c>
      <c r="F10" s="131">
        <v>0.75</v>
      </c>
      <c r="G10" s="131">
        <v>0.95</v>
      </c>
      <c r="H10" s="122" t="s">
        <v>151</v>
      </c>
      <c r="I10" s="132">
        <f t="shared" si="0"/>
        <v>0.75</v>
      </c>
      <c r="J10" s="122" t="s">
        <v>152</v>
      </c>
      <c r="K10" s="188">
        <v>303</v>
      </c>
      <c r="L10" s="186">
        <v>303</v>
      </c>
      <c r="M10" s="17">
        <f t="shared" si="1"/>
        <v>1</v>
      </c>
      <c r="N10" s="189" t="s">
        <v>178</v>
      </c>
    </row>
    <row r="11" spans="1:15" ht="56.25">
      <c r="A11" s="229" t="s">
        <v>416</v>
      </c>
      <c r="B11" s="238"/>
      <c r="C11" s="124" t="s">
        <v>74</v>
      </c>
      <c r="D11" s="124" t="s">
        <v>75</v>
      </c>
      <c r="E11" s="124" t="s">
        <v>76</v>
      </c>
      <c r="F11" s="131">
        <v>0.5</v>
      </c>
      <c r="G11" s="131">
        <v>0.75</v>
      </c>
      <c r="H11" s="122" t="s">
        <v>145</v>
      </c>
      <c r="I11" s="132">
        <f t="shared" si="0"/>
        <v>0.5</v>
      </c>
      <c r="J11" s="122" t="s">
        <v>146</v>
      </c>
      <c r="K11" s="190">
        <v>39</v>
      </c>
      <c r="L11" s="190">
        <v>39</v>
      </c>
      <c r="M11" s="17">
        <f t="shared" si="1"/>
        <v>1</v>
      </c>
      <c r="N11" s="189" t="s">
        <v>178</v>
      </c>
    </row>
    <row r="12" spans="1:15" ht="90">
      <c r="A12" s="229"/>
      <c r="B12" s="134" t="s">
        <v>417</v>
      </c>
      <c r="C12" s="124" t="s">
        <v>77</v>
      </c>
      <c r="D12" s="124" t="s">
        <v>78</v>
      </c>
      <c r="E12" s="124" t="s">
        <v>79</v>
      </c>
      <c r="F12" s="131">
        <v>0.9</v>
      </c>
      <c r="G12" s="131">
        <v>1</v>
      </c>
      <c r="H12" s="122" t="s">
        <v>175</v>
      </c>
      <c r="I12" s="153">
        <v>0.9</v>
      </c>
      <c r="J12" s="122" t="s">
        <v>176</v>
      </c>
      <c r="K12" s="186">
        <v>67</v>
      </c>
      <c r="L12" s="186">
        <v>67</v>
      </c>
      <c r="M12" s="17">
        <f t="shared" si="1"/>
        <v>1</v>
      </c>
      <c r="N12" s="19" t="s">
        <v>178</v>
      </c>
    </row>
    <row r="13" spans="1:15" ht="45">
      <c r="A13" s="134" t="s">
        <v>423</v>
      </c>
      <c r="B13" s="133" t="s">
        <v>424</v>
      </c>
      <c r="C13" s="154" t="s">
        <v>425</v>
      </c>
      <c r="D13" s="154" t="s">
        <v>426</v>
      </c>
      <c r="E13" s="154" t="s">
        <v>427</v>
      </c>
      <c r="F13" s="131">
        <v>0.6</v>
      </c>
      <c r="G13" s="131">
        <v>0.75</v>
      </c>
      <c r="H13" s="124" t="s">
        <v>171</v>
      </c>
      <c r="I13" s="131">
        <f t="shared" si="0"/>
        <v>0.6</v>
      </c>
      <c r="J13" s="124" t="s">
        <v>146</v>
      </c>
      <c r="K13" s="186">
        <v>613</v>
      </c>
      <c r="L13" s="186">
        <v>854</v>
      </c>
      <c r="M13" s="17">
        <f t="shared" ref="M13:M15" si="2">(K13/L13)</f>
        <v>0.7177985948477752</v>
      </c>
      <c r="N13" s="23" t="s">
        <v>430</v>
      </c>
    </row>
    <row r="14" spans="1:15" ht="102" customHeight="1">
      <c r="A14" s="134" t="s">
        <v>421</v>
      </c>
      <c r="B14" s="166" t="s">
        <v>422</v>
      </c>
      <c r="C14" s="124" t="s">
        <v>95</v>
      </c>
      <c r="D14" s="124" t="s">
        <v>96</v>
      </c>
      <c r="E14" s="124" t="s">
        <v>97</v>
      </c>
      <c r="F14" s="131">
        <v>0.5</v>
      </c>
      <c r="G14" s="131">
        <v>0.75</v>
      </c>
      <c r="H14" s="124" t="s">
        <v>145</v>
      </c>
      <c r="I14" s="132">
        <f>F14</f>
        <v>0.5</v>
      </c>
      <c r="J14" s="124" t="s">
        <v>146</v>
      </c>
      <c r="K14" s="185">
        <v>80</v>
      </c>
      <c r="L14" s="185">
        <v>95</v>
      </c>
      <c r="M14" s="17">
        <f t="shared" ref="M14" si="3">(K14/L14)</f>
        <v>0.84210526315789469</v>
      </c>
      <c r="N14" s="23" t="s">
        <v>180</v>
      </c>
    </row>
    <row r="15" spans="1:15" ht="34.5">
      <c r="A15" s="134" t="s">
        <v>428</v>
      </c>
      <c r="B15" s="140" t="s">
        <v>429</v>
      </c>
      <c r="C15" s="124" t="s">
        <v>98</v>
      </c>
      <c r="D15" s="124" t="s">
        <v>99</v>
      </c>
      <c r="E15" s="124" t="s">
        <v>100</v>
      </c>
      <c r="F15" s="131">
        <v>0.8</v>
      </c>
      <c r="G15" s="131">
        <v>0.95</v>
      </c>
      <c r="H15" s="122" t="s">
        <v>161</v>
      </c>
      <c r="I15" s="132">
        <f t="shared" si="0"/>
        <v>0.8</v>
      </c>
      <c r="J15" s="122" t="s">
        <v>162</v>
      </c>
      <c r="K15" s="186">
        <v>13424</v>
      </c>
      <c r="L15" s="186">
        <v>16571</v>
      </c>
      <c r="M15" s="17">
        <f t="shared" si="2"/>
        <v>0.81008991611852033</v>
      </c>
      <c r="N15" s="23" t="s">
        <v>192</v>
      </c>
    </row>
    <row r="16" spans="1:15" ht="33.75" customHeight="1">
      <c r="A16" s="229" t="s">
        <v>418</v>
      </c>
      <c r="B16" s="134" t="s">
        <v>419</v>
      </c>
      <c r="C16" s="124" t="s">
        <v>89</v>
      </c>
      <c r="D16" s="124" t="s">
        <v>90</v>
      </c>
      <c r="E16" s="124" t="s">
        <v>91</v>
      </c>
      <c r="F16" s="131">
        <v>0.8</v>
      </c>
      <c r="G16" s="131">
        <v>1</v>
      </c>
      <c r="H16" s="122" t="s">
        <v>161</v>
      </c>
      <c r="I16" s="153">
        <v>0.8</v>
      </c>
      <c r="J16" s="122" t="s">
        <v>162</v>
      </c>
      <c r="K16" s="186">
        <v>120</v>
      </c>
      <c r="L16" s="186">
        <v>120</v>
      </c>
      <c r="M16" s="17">
        <f>(K16/L16)</f>
        <v>1</v>
      </c>
      <c r="N16" s="19" t="s">
        <v>179</v>
      </c>
      <c r="O16" s="5"/>
    </row>
    <row r="17" spans="1:14" ht="123.75">
      <c r="A17" s="229"/>
      <c r="B17" s="133" t="s">
        <v>420</v>
      </c>
      <c r="C17" s="124" t="s">
        <v>92</v>
      </c>
      <c r="D17" s="124" t="s">
        <v>93</v>
      </c>
      <c r="E17" s="124" t="s">
        <v>94</v>
      </c>
      <c r="F17" s="131">
        <v>0.5</v>
      </c>
      <c r="G17" s="131">
        <v>0.6</v>
      </c>
      <c r="H17" s="122" t="s">
        <v>145</v>
      </c>
      <c r="I17" s="132">
        <f>F17</f>
        <v>0.5</v>
      </c>
      <c r="J17" s="122" t="s">
        <v>146</v>
      </c>
      <c r="K17" s="190">
        <v>67</v>
      </c>
      <c r="L17" s="190">
        <v>67</v>
      </c>
      <c r="M17" s="17">
        <f>(K17/L17)</f>
        <v>1</v>
      </c>
      <c r="N17" s="189" t="s">
        <v>179</v>
      </c>
    </row>
  </sheetData>
  <mergeCells count="18">
    <mergeCell ref="A10:A12"/>
    <mergeCell ref="B10:B11"/>
    <mergeCell ref="A16:A17"/>
    <mergeCell ref="A7:A9"/>
    <mergeCell ref="B7:B8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</mergeCells>
  <conditionalFormatting sqref="M7:M17">
    <cfRule type="cellIs" dxfId="311" priority="25" operator="greaterThan">
      <formula>I7</formula>
    </cfRule>
    <cfRule type="cellIs" dxfId="310" priority="26" operator="equal">
      <formula>I7</formula>
    </cfRule>
    <cfRule type="cellIs" dxfId="309" priority="27" operator="lessThan">
      <formula>I7</formula>
    </cfRule>
  </conditionalFormatting>
  <conditionalFormatting sqref="M7:M17">
    <cfRule type="cellIs" dxfId="308" priority="22" operator="greaterThan">
      <formula>I7</formula>
    </cfRule>
    <cfRule type="cellIs" dxfId="307" priority="23" operator="equal">
      <formula>I7</formula>
    </cfRule>
    <cfRule type="cellIs" dxfId="306" priority="24" operator="lessThan">
      <formula>I7</formula>
    </cfRule>
  </conditionalFormatting>
  <conditionalFormatting sqref="M16">
    <cfRule type="cellIs" dxfId="305" priority="19" operator="greaterThan">
      <formula>I16</formula>
    </cfRule>
    <cfRule type="cellIs" dxfId="304" priority="20" operator="equal">
      <formula>I16</formula>
    </cfRule>
    <cfRule type="cellIs" dxfId="303" priority="21" operator="lessThan">
      <formula>I16</formula>
    </cfRule>
  </conditionalFormatting>
  <conditionalFormatting sqref="M11">
    <cfRule type="cellIs" dxfId="302" priority="16" operator="greaterThan">
      <formula>I11</formula>
    </cfRule>
    <cfRule type="cellIs" dxfId="301" priority="17" operator="equal">
      <formula>I11</formula>
    </cfRule>
    <cfRule type="cellIs" dxfId="300" priority="18" operator="lessThan">
      <formula>I11</formula>
    </cfRule>
  </conditionalFormatting>
  <conditionalFormatting sqref="M11">
    <cfRule type="cellIs" dxfId="299" priority="13" operator="greaterThan">
      <formula>I11</formula>
    </cfRule>
    <cfRule type="cellIs" dxfId="298" priority="14" operator="equal">
      <formula>I11</formula>
    </cfRule>
    <cfRule type="cellIs" dxfId="297" priority="15" operator="lessThan">
      <formula>I11</formula>
    </cfRule>
  </conditionalFormatting>
  <hyperlinks>
    <hyperlink ref="O3" location="CONCENTRADO!A1" display="CONCENTRADO"/>
    <hyperlink ref="M7" r:id="rId1" display="siapa_2016\siapa_2016.xlsx"/>
    <hyperlink ref="M13:M14" r:id="rId2" display="siapa_2016\SIAPA_2016_6.xls"/>
    <hyperlink ref="M8:M17" r:id="rId3" display="siapa_2016\siapa_2016.xlsx"/>
    <hyperlink ref="M13" r:id="rId4" display="siapa_2016\SIAPA_2016_6.xls"/>
    <hyperlink ref="M15" r:id="rId5" display="siapa_2016\SIAPA_2016_6.xls"/>
  </hyperlinks>
  <pageMargins left="0.70866141732283472" right="0.70866141732283472" top="0.74803149606299213" bottom="0.74803149606299213" header="0.31496062992125984" footer="0.31496062992125984"/>
  <pageSetup scale="57" orientation="landscape" r:id="rId6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24</vt:i4>
      </vt:variant>
    </vt:vector>
  </HeadingPairs>
  <TitlesOfParts>
    <vt:vector size="42" baseType="lpstr">
      <vt:lpstr>CONCENTRADO</vt:lpstr>
      <vt:lpstr>BIENESTAR</vt:lpstr>
      <vt:lpstr>D.H.</vt:lpstr>
      <vt:lpstr>DGDUE</vt:lpstr>
      <vt:lpstr>POLICIA</vt:lpstr>
      <vt:lpstr>OBRAS</vt:lpstr>
      <vt:lpstr>OFICINA DE LA PRESIDENCIA</vt:lpstr>
      <vt:lpstr>SECRETARIA DEL AYUNTAMIENTO</vt:lpstr>
      <vt:lpstr>SERVICIOS PUBLICOS</vt:lpstr>
      <vt:lpstr>CONTRALORIA</vt:lpstr>
      <vt:lpstr>TESORERIA</vt:lpstr>
      <vt:lpstr>SINDICATURA</vt:lpstr>
      <vt:lpstr>GABINETE</vt:lpstr>
      <vt:lpstr>EJE 1</vt:lpstr>
      <vt:lpstr>EJE 2</vt:lpstr>
      <vt:lpstr>EJE 3</vt:lpstr>
      <vt:lpstr>EJE 4</vt:lpstr>
      <vt:lpstr>EJE 5</vt:lpstr>
      <vt:lpstr>BIENESTAR!Área_de_impresión</vt:lpstr>
      <vt:lpstr>CONTRALORIA!Área_de_impresión</vt:lpstr>
      <vt:lpstr>D.H.!Área_de_impresión</vt:lpstr>
      <vt:lpstr>DGDUE!Área_de_impresión</vt:lpstr>
      <vt:lpstr>'EJE 1'!Área_de_impresión</vt:lpstr>
      <vt:lpstr>'EJE 2'!Área_de_impresión</vt:lpstr>
      <vt:lpstr>'EJE 3'!Área_de_impresión</vt:lpstr>
      <vt:lpstr>'EJE 4'!Área_de_impresión</vt:lpstr>
      <vt:lpstr>'EJE 5'!Área_de_impresión</vt:lpstr>
      <vt:lpstr>GABINETE!Área_de_impresión</vt:lpstr>
      <vt:lpstr>OBRAS!Área_de_impresión</vt:lpstr>
      <vt:lpstr>'OFICINA DE LA PRESIDENCIA'!Área_de_impresión</vt:lpstr>
      <vt:lpstr>POLICIA!Área_de_impresión</vt:lpstr>
      <vt:lpstr>'SECRETARIA DEL AYUNTAMIENTO'!Área_de_impresión</vt:lpstr>
      <vt:lpstr>'SERVICIOS PUBLICOS'!Área_de_impresión</vt:lpstr>
      <vt:lpstr>TESORERIA!Área_de_impresión</vt:lpstr>
      <vt:lpstr>BIENESTAR!Títulos_a_imprimir</vt:lpstr>
      <vt:lpstr>'EJE 1'!Títulos_a_imprimir</vt:lpstr>
      <vt:lpstr>'EJE 2'!Títulos_a_imprimir</vt:lpstr>
      <vt:lpstr>'EJE 3'!Títulos_a_imprimir</vt:lpstr>
      <vt:lpstr>'EJE 4'!Títulos_a_imprimir</vt:lpstr>
      <vt:lpstr>'EJE 5'!Títulos_a_imprimir</vt:lpstr>
      <vt:lpstr>'SECRETARIA DEL AYUNTAMIENTO'!Títulos_a_imprimir</vt:lpstr>
      <vt:lpstr>'SERVICIOS PUBLICOS'!Títulos_a_imprimir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2018-04-23T19:39:48Z</cp:lastPrinted>
  <dcterms:created xsi:type="dcterms:W3CDTF">2016-12-18T21:46:25Z</dcterms:created>
  <dcterms:modified xsi:type="dcterms:W3CDTF">2018-04-23T19:39:55Z</dcterms:modified>
</cp:coreProperties>
</file>