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640" windowHeight="9780" tabRatio="758"/>
  </bookViews>
  <sheets>
    <sheet name="CONCENTRADO" sheetId="10" r:id="rId1"/>
    <sheet name="BIENESTAR" sheetId="11" r:id="rId2"/>
    <sheet name="D.H." sheetId="12" r:id="rId3"/>
    <sheet name="DGDUE" sheetId="13" r:id="rId4"/>
    <sheet name="POLICIA" sheetId="14" r:id="rId5"/>
    <sheet name="OBRAS" sheetId="15" r:id="rId6"/>
    <sheet name="OFICINA DE LA PRESIDENCIA" sheetId="16" r:id="rId7"/>
    <sheet name="SECRETARIA DEL AYUNTAMIENTO" sheetId="17" r:id="rId8"/>
    <sheet name="SERVICIOS PUBLICOS" sheetId="18" r:id="rId9"/>
    <sheet name="CONTRALORIA" sheetId="19" r:id="rId10"/>
    <sheet name="TESORERIA" sheetId="20" r:id="rId11"/>
    <sheet name="IMPLAN SIN" sheetId="21" r:id="rId12"/>
    <sheet name="SIAPA SIN" sheetId="22" r:id="rId13"/>
    <sheet name="DIF SIN" sheetId="23" r:id="rId14"/>
    <sheet name="EJE 1" sheetId="1" r:id="rId15"/>
    <sheet name="EJE 2" sheetId="2" r:id="rId16"/>
    <sheet name="EJE 3" sheetId="3" r:id="rId17"/>
    <sheet name="EJE 4" sheetId="4" r:id="rId18"/>
    <sheet name="EJE 5" sheetId="5" r:id="rId19"/>
    <sheet name="EJE 6" sheetId="6" r:id="rId20"/>
    <sheet name="IMPLAN" sheetId="7" r:id="rId21"/>
    <sheet name="SIAPA" sheetId="8" r:id="rId22"/>
    <sheet name="DIF" sheetId="9" r:id="rId23"/>
  </sheets>
  <definedNames>
    <definedName name="_xlnm.Print_Area" localSheetId="1">BIENESTAR!$A$1:$N$29</definedName>
    <definedName name="_xlnm.Print_Area" localSheetId="9">CONTRALORIA!$A$1:$N$12</definedName>
    <definedName name="_xlnm.Print_Area" localSheetId="2">D.H.!$A$1:$N$9</definedName>
    <definedName name="_xlnm.Print_Area" localSheetId="3">DGDUE!$A$1:$N$13</definedName>
    <definedName name="_xlnm.Print_Area" localSheetId="22">DIF!$A$1:$M$14</definedName>
    <definedName name="_xlnm.Print_Area" localSheetId="13">'DIF SIN'!$A$1:$M$10</definedName>
    <definedName name="_xlnm.Print_Area" localSheetId="14">'EJE 1'!$A$1:$M$28</definedName>
    <definedName name="_xlnm.Print_Area" localSheetId="15">'EJE 2'!$A$1:$M$22</definedName>
    <definedName name="_xlnm.Print_Area" localSheetId="16">'EJE 3'!$A$1:$M$19</definedName>
    <definedName name="_xlnm.Print_Area" localSheetId="17">'EJE 4'!$A$1:$M$16</definedName>
    <definedName name="_xlnm.Print_Area" localSheetId="18">'EJE 5'!$A$1:$M$15</definedName>
    <definedName name="_xlnm.Print_Area" localSheetId="19">'EJE 6'!$A$1:$M$33</definedName>
    <definedName name="_xlnm.Print_Area" localSheetId="20">IMPLAN!$A$1:$M$24</definedName>
    <definedName name="_xlnm.Print_Area" localSheetId="11">'IMPLAN SIN'!$A$1:$M$33</definedName>
    <definedName name="_xlnm.Print_Area" localSheetId="5">OBRAS!$A$1:$N$10</definedName>
    <definedName name="_xlnm.Print_Area" localSheetId="6">'OFICINA DE LA PRESIDENCIA'!$A$1:$N$10</definedName>
    <definedName name="_xlnm.Print_Area" localSheetId="4">POLICIA!$A$1:$N$19</definedName>
    <definedName name="_xlnm.Print_Area" localSheetId="7">'SECRETARIA DEL AYUNTAMIENTO'!$A$1:$N$27</definedName>
    <definedName name="_xlnm.Print_Area" localSheetId="8">'SERVICIOS PUBLICOS'!$A$1:$N$29</definedName>
    <definedName name="_xlnm.Print_Area" localSheetId="21">SIAPA!$A$1:$M$17</definedName>
    <definedName name="_xlnm.Print_Area" localSheetId="12">'SIAPA SIN'!$A$1:$M$13</definedName>
    <definedName name="_xlnm.Print_Area" localSheetId="10">TESORERIA!$A$1:$N$16</definedName>
    <definedName name="_xlnm.Print_Titles" localSheetId="1">BIENESTAR!$1:$3</definedName>
    <definedName name="_xlnm.Print_Titles" localSheetId="22">DIF!$1:$7</definedName>
    <definedName name="_xlnm.Print_Titles" localSheetId="14">'EJE 1'!$1:$6</definedName>
    <definedName name="_xlnm.Print_Titles" localSheetId="15">'EJE 2'!$1:$6</definedName>
    <definedName name="_xlnm.Print_Titles" localSheetId="16">'EJE 3'!$1:$6</definedName>
    <definedName name="_xlnm.Print_Titles" localSheetId="17">'EJE 4'!$3:$6</definedName>
    <definedName name="_xlnm.Print_Titles" localSheetId="18">'EJE 5'!$4:$6</definedName>
    <definedName name="_xlnm.Print_Titles" localSheetId="19">'EJE 6'!$1:$6</definedName>
    <definedName name="_xlnm.Print_Titles" localSheetId="20">IMPLAN!$1:$4</definedName>
    <definedName name="_xlnm.Print_Titles" localSheetId="11">'IMPLAN SIN'!$1:$4</definedName>
    <definedName name="_xlnm.Print_Titles" localSheetId="7">'SECRETARIA DEL AYUNTAMIENTO'!$1:$3</definedName>
    <definedName name="_xlnm.Print_Titles" localSheetId="8">'SERVICIOS PUBLICOS'!$1:$3</definedName>
    <definedName name="_xlnm.Print_Titles" localSheetId="21">SIAPA!$1:$7</definedName>
  </definedNames>
  <calcPr calcId="125725"/>
</workbook>
</file>

<file path=xl/calcChain.xml><?xml version="1.0" encoding="utf-8"?>
<calcChain xmlns="http://schemas.openxmlformats.org/spreadsheetml/2006/main">
  <c r="K26" i="6"/>
  <c r="L26"/>
  <c r="M9" l="1"/>
  <c r="M7" i="5"/>
  <c r="L20" i="11"/>
  <c r="K20"/>
  <c r="M7" i="16"/>
  <c r="I9" i="22" l="1"/>
  <c r="M22" i="1" l="1"/>
  <c r="M8" i="6"/>
  <c r="M10" i="2"/>
  <c r="K19" i="14"/>
  <c r="K11"/>
  <c r="M15" i="17" l="1"/>
  <c r="M16"/>
  <c r="M16" i="2" l="1"/>
  <c r="M7" i="12"/>
  <c r="M8"/>
  <c r="K7" i="1" l="1"/>
  <c r="L7"/>
  <c r="L27" i="6"/>
  <c r="M27" i="11"/>
  <c r="M7" i="1" l="1"/>
  <c r="H17" i="10"/>
  <c r="M8" i="7"/>
  <c r="I8"/>
  <c r="M8" i="21"/>
  <c r="I8"/>
  <c r="K13" i="7" l="1"/>
  <c r="L13"/>
  <c r="K14"/>
  <c r="L14"/>
  <c r="K15"/>
  <c r="L15"/>
  <c r="K19"/>
  <c r="L19"/>
  <c r="K20"/>
  <c r="L20"/>
  <c r="I18" i="2"/>
  <c r="C9" i="10"/>
  <c r="C10"/>
  <c r="C11"/>
  <c r="C12"/>
  <c r="I26" i="6" l="1"/>
  <c r="I16" i="20"/>
  <c r="M15"/>
  <c r="M18" i="17"/>
  <c r="M10" i="14"/>
  <c r="D18" i="10"/>
  <c r="E94"/>
  <c r="E84"/>
  <c r="E66"/>
  <c r="E60"/>
  <c r="E50"/>
  <c r="E43"/>
  <c r="E35"/>
  <c r="F35"/>
  <c r="I5" s="1"/>
  <c r="K17" i="6"/>
  <c r="L17"/>
  <c r="K14"/>
  <c r="L14"/>
  <c r="M14"/>
  <c r="K16" i="2"/>
  <c r="L16"/>
  <c r="M8" i="22"/>
  <c r="M10" i="20"/>
  <c r="L11" i="5"/>
  <c r="K11"/>
  <c r="M7" i="19"/>
  <c r="I7"/>
  <c r="M7" i="15"/>
  <c r="M8"/>
  <c r="M11" i="11"/>
  <c r="K6" i="9"/>
  <c r="K6" i="8"/>
  <c r="K17" i="7"/>
  <c r="K11"/>
  <c r="K6"/>
  <c r="K5" i="6"/>
  <c r="K5" i="5"/>
  <c r="K5" i="4"/>
  <c r="K5" i="3"/>
  <c r="K5" i="2"/>
  <c r="K5" i="1"/>
  <c r="M21" i="18"/>
  <c r="M23"/>
  <c r="M14" i="20"/>
  <c r="I13" i="7"/>
  <c r="M11" i="5"/>
  <c r="I10" i="8"/>
  <c r="M8" i="18"/>
  <c r="M9"/>
  <c r="M10"/>
  <c r="M11"/>
  <c r="M12"/>
  <c r="M13"/>
  <c r="M14"/>
  <c r="M15"/>
  <c r="M13" i="22"/>
  <c r="L24" i="1"/>
  <c r="K24"/>
  <c r="I20" i="7"/>
  <c r="M20" i="11"/>
  <c r="M9" i="14"/>
  <c r="M8"/>
  <c r="K9" i="9"/>
  <c r="L9"/>
  <c r="K10"/>
  <c r="L10"/>
  <c r="L8"/>
  <c r="K8"/>
  <c r="K9" i="8"/>
  <c r="L9"/>
  <c r="K10"/>
  <c r="L10"/>
  <c r="K11"/>
  <c r="L11"/>
  <c r="K12"/>
  <c r="L12"/>
  <c r="K13"/>
  <c r="L13"/>
  <c r="L8"/>
  <c r="K8"/>
  <c r="M10" i="23"/>
  <c r="I10"/>
  <c r="M9"/>
  <c r="I9"/>
  <c r="M8"/>
  <c r="I8"/>
  <c r="I13" i="22"/>
  <c r="M12"/>
  <c r="I12"/>
  <c r="M11"/>
  <c r="I11"/>
  <c r="M10"/>
  <c r="I10"/>
  <c r="I8"/>
  <c r="M33" i="21"/>
  <c r="I33"/>
  <c r="M32"/>
  <c r="M19"/>
  <c r="I19"/>
  <c r="M18"/>
  <c r="M17"/>
  <c r="M13" i="8"/>
  <c r="M8"/>
  <c r="K28" i="6"/>
  <c r="L28"/>
  <c r="K29"/>
  <c r="L29"/>
  <c r="K27"/>
  <c r="L25"/>
  <c r="K25"/>
  <c r="L21"/>
  <c r="K21"/>
  <c r="K23"/>
  <c r="L23"/>
  <c r="K24"/>
  <c r="L24"/>
  <c r="L22"/>
  <c r="K22"/>
  <c r="L20"/>
  <c r="K20"/>
  <c r="K19"/>
  <c r="L19"/>
  <c r="L18"/>
  <c r="K18"/>
  <c r="K12"/>
  <c r="L12"/>
  <c r="M12" s="1"/>
  <c r="K13"/>
  <c r="L13"/>
  <c r="K15"/>
  <c r="L15"/>
  <c r="K16"/>
  <c r="L16"/>
  <c r="L11"/>
  <c r="K11"/>
  <c r="L10"/>
  <c r="K10"/>
  <c r="L9"/>
  <c r="K9"/>
  <c r="K8"/>
  <c r="L8"/>
  <c r="L7"/>
  <c r="K7"/>
  <c r="K8" i="5"/>
  <c r="L8"/>
  <c r="K9"/>
  <c r="L9"/>
  <c r="K10"/>
  <c r="M10" s="1"/>
  <c r="L10"/>
  <c r="L7"/>
  <c r="K7"/>
  <c r="K14" i="4"/>
  <c r="L14"/>
  <c r="L13"/>
  <c r="K13"/>
  <c r="K11"/>
  <c r="L11"/>
  <c r="K12"/>
  <c r="L12"/>
  <c r="M12" s="1"/>
  <c r="L10"/>
  <c r="K10"/>
  <c r="K8"/>
  <c r="L8"/>
  <c r="K9"/>
  <c r="L9"/>
  <c r="L7"/>
  <c r="K7"/>
  <c r="K10" i="3"/>
  <c r="L10"/>
  <c r="K11"/>
  <c r="L11"/>
  <c r="K12"/>
  <c r="L12"/>
  <c r="K13"/>
  <c r="L13"/>
  <c r="K14"/>
  <c r="L14"/>
  <c r="K15"/>
  <c r="L15"/>
  <c r="L9"/>
  <c r="K9"/>
  <c r="K8"/>
  <c r="M8" s="1"/>
  <c r="L8"/>
  <c r="L7"/>
  <c r="K7"/>
  <c r="K17" i="2"/>
  <c r="M17" s="1"/>
  <c r="L17"/>
  <c r="K18"/>
  <c r="M18" s="1"/>
  <c r="L18"/>
  <c r="K14"/>
  <c r="L14"/>
  <c r="K15"/>
  <c r="L15"/>
  <c r="L13"/>
  <c r="K13"/>
  <c r="K8"/>
  <c r="L8"/>
  <c r="K9"/>
  <c r="M9" s="1"/>
  <c r="L9"/>
  <c r="K10"/>
  <c r="L10"/>
  <c r="K11"/>
  <c r="L11"/>
  <c r="K12"/>
  <c r="L12"/>
  <c r="L7"/>
  <c r="K7"/>
  <c r="K21" i="1"/>
  <c r="L21"/>
  <c r="K22"/>
  <c r="L22"/>
  <c r="K23"/>
  <c r="L23"/>
  <c r="L20"/>
  <c r="K20"/>
  <c r="K17"/>
  <c r="L17"/>
  <c r="K18"/>
  <c r="L18"/>
  <c r="K19"/>
  <c r="L19"/>
  <c r="K16"/>
  <c r="M16" s="1"/>
  <c r="L16"/>
  <c r="K10"/>
  <c r="L10"/>
  <c r="M10"/>
  <c r="K11"/>
  <c r="L11"/>
  <c r="K12"/>
  <c r="L12"/>
  <c r="M12" s="1"/>
  <c r="K13"/>
  <c r="L13"/>
  <c r="M13" s="1"/>
  <c r="K14"/>
  <c r="L14"/>
  <c r="K15"/>
  <c r="L15"/>
  <c r="K8"/>
  <c r="L8"/>
  <c r="K9"/>
  <c r="L9"/>
  <c r="M7" i="11"/>
  <c r="I15" i="20"/>
  <c r="I14"/>
  <c r="I13"/>
  <c r="M12"/>
  <c r="I12"/>
  <c r="M11"/>
  <c r="I11"/>
  <c r="I10"/>
  <c r="M8"/>
  <c r="M7"/>
  <c r="I7"/>
  <c r="M12" i="19"/>
  <c r="I12"/>
  <c r="M29" i="18"/>
  <c r="I29"/>
  <c r="I23"/>
  <c r="M22"/>
  <c r="I22"/>
  <c r="I21"/>
  <c r="I15"/>
  <c r="I14"/>
  <c r="I11"/>
  <c r="I10"/>
  <c r="I9"/>
  <c r="I8"/>
  <c r="M7"/>
  <c r="I7"/>
  <c r="M27" i="17"/>
  <c r="I27"/>
  <c r="M26"/>
  <c r="I26"/>
  <c r="M25"/>
  <c r="M24"/>
  <c r="I24"/>
  <c r="M17"/>
  <c r="I17"/>
  <c r="I16"/>
  <c r="M9"/>
  <c r="I9"/>
  <c r="M8"/>
  <c r="I8"/>
  <c r="M7"/>
  <c r="I7"/>
  <c r="M10" i="16"/>
  <c r="I10"/>
  <c r="M9"/>
  <c r="I9"/>
  <c r="I8"/>
  <c r="I7"/>
  <c r="M10" i="15"/>
  <c r="I10"/>
  <c r="M9"/>
  <c r="I9"/>
  <c r="I8"/>
  <c r="I7"/>
  <c r="M19" i="14"/>
  <c r="M18"/>
  <c r="I18"/>
  <c r="M12"/>
  <c r="M11"/>
  <c r="I11"/>
  <c r="I10"/>
  <c r="I9"/>
  <c r="M7"/>
  <c r="I7"/>
  <c r="M13" i="13"/>
  <c r="I13"/>
  <c r="M12"/>
  <c r="I12"/>
  <c r="M11"/>
  <c r="I11"/>
  <c r="M10"/>
  <c r="I10"/>
  <c r="M9"/>
  <c r="I9"/>
  <c r="M8"/>
  <c r="I8"/>
  <c r="M7"/>
  <c r="I7"/>
  <c r="M9" i="12"/>
  <c r="I9"/>
  <c r="I8"/>
  <c r="I7"/>
  <c r="M29" i="11"/>
  <c r="I29"/>
  <c r="M28"/>
  <c r="I28"/>
  <c r="I27"/>
  <c r="M21"/>
  <c r="I21"/>
  <c r="I20"/>
  <c r="M19"/>
  <c r="I19"/>
  <c r="M18"/>
  <c r="I18"/>
  <c r="M17"/>
  <c r="I17"/>
  <c r="I11"/>
  <c r="M10"/>
  <c r="I10"/>
  <c r="M9"/>
  <c r="I9"/>
  <c r="M8"/>
  <c r="I8"/>
  <c r="I7"/>
  <c r="G90" i="10"/>
  <c r="G91"/>
  <c r="C15"/>
  <c r="C13"/>
  <c r="E13"/>
  <c r="C17"/>
  <c r="E17"/>
  <c r="C16"/>
  <c r="E16"/>
  <c r="E15"/>
  <c r="C14"/>
  <c r="E14"/>
  <c r="E10"/>
  <c r="C8"/>
  <c r="E8"/>
  <c r="C7"/>
  <c r="E7"/>
  <c r="C6"/>
  <c r="E6"/>
  <c r="C5"/>
  <c r="C18"/>
  <c r="E18" s="1"/>
  <c r="E19" s="1"/>
  <c r="H19"/>
  <c r="H18"/>
  <c r="H20"/>
  <c r="J17"/>
  <c r="J19"/>
  <c r="F94"/>
  <c r="G93"/>
  <c r="C93" s="1"/>
  <c r="G92"/>
  <c r="C92" s="1"/>
  <c r="G89"/>
  <c r="C89"/>
  <c r="H10"/>
  <c r="G82"/>
  <c r="C82" s="1"/>
  <c r="G81"/>
  <c r="C81" s="1"/>
  <c r="G79"/>
  <c r="G75"/>
  <c r="G76"/>
  <c r="G77"/>
  <c r="G78"/>
  <c r="G80"/>
  <c r="C79" s="1"/>
  <c r="G83"/>
  <c r="C83" s="1"/>
  <c r="G72"/>
  <c r="G73"/>
  <c r="G74"/>
  <c r="G71"/>
  <c r="H5"/>
  <c r="G32"/>
  <c r="G29"/>
  <c r="G31"/>
  <c r="G33"/>
  <c r="G34"/>
  <c r="F84"/>
  <c r="I10" s="1"/>
  <c r="J10" s="1"/>
  <c r="F66"/>
  <c r="I9" s="1"/>
  <c r="J9" s="1"/>
  <c r="H9"/>
  <c r="G65"/>
  <c r="C65" s="1"/>
  <c r="C66" s="1"/>
  <c r="F60"/>
  <c r="I8" s="1"/>
  <c r="J8" s="1"/>
  <c r="G59"/>
  <c r="C59" s="1"/>
  <c r="G58"/>
  <c r="G57"/>
  <c r="G56"/>
  <c r="G55"/>
  <c r="F50"/>
  <c r="I7" s="1"/>
  <c r="J7" s="1"/>
  <c r="H7"/>
  <c r="G49"/>
  <c r="C49" s="1"/>
  <c r="G48"/>
  <c r="C48"/>
  <c r="F43"/>
  <c r="I6" s="1"/>
  <c r="J6" s="1"/>
  <c r="H6"/>
  <c r="G42"/>
  <c r="C42" s="1"/>
  <c r="G41"/>
  <c r="C41" s="1"/>
  <c r="G40"/>
  <c r="C40" s="1"/>
  <c r="G30"/>
  <c r="C30" s="1"/>
  <c r="G28"/>
  <c r="G27"/>
  <c r="G26"/>
  <c r="E11"/>
  <c r="E5"/>
  <c r="M20" i="6"/>
  <c r="M10" i="4"/>
  <c r="C21" i="10"/>
  <c r="I20"/>
  <c r="J20" s="1"/>
  <c r="H8"/>
  <c r="H11"/>
  <c r="C74"/>
  <c r="J18"/>
  <c r="C31"/>
  <c r="G66"/>
  <c r="G50"/>
  <c r="G35"/>
  <c r="E12"/>
  <c r="C26"/>
  <c r="E9"/>
  <c r="D19"/>
  <c r="I8" i="8"/>
  <c r="I14" i="7"/>
  <c r="I20" i="6"/>
  <c r="I18"/>
  <c r="I9"/>
  <c r="I7"/>
  <c r="M10" i="9"/>
  <c r="I10"/>
  <c r="M9"/>
  <c r="I9"/>
  <c r="M8"/>
  <c r="I8"/>
  <c r="I13" i="8"/>
  <c r="M12"/>
  <c r="I12"/>
  <c r="M11"/>
  <c r="I11"/>
  <c r="M10"/>
  <c r="I9"/>
  <c r="M20" i="7"/>
  <c r="M19"/>
  <c r="M14"/>
  <c r="I15"/>
  <c r="M15"/>
  <c r="M13"/>
  <c r="I10" i="6"/>
  <c r="I11"/>
  <c r="I13"/>
  <c r="I14"/>
  <c r="I15"/>
  <c r="I16"/>
  <c r="I17"/>
  <c r="I19"/>
  <c r="I21"/>
  <c r="I22"/>
  <c r="I23"/>
  <c r="I24"/>
  <c r="I25"/>
  <c r="I27"/>
  <c r="I28"/>
  <c r="I29"/>
  <c r="M11"/>
  <c r="M15"/>
  <c r="M16"/>
  <c r="M18"/>
  <c r="M19"/>
  <c r="M21"/>
  <c r="M23"/>
  <c r="M24"/>
  <c r="M25"/>
  <c r="M27"/>
  <c r="M28"/>
  <c r="M29"/>
  <c r="M7"/>
  <c r="I9" i="5"/>
  <c r="M9"/>
  <c r="I11"/>
  <c r="I8"/>
  <c r="I13" i="4"/>
  <c r="I14"/>
  <c r="M14"/>
  <c r="I12"/>
  <c r="M11"/>
  <c r="I11"/>
  <c r="I10"/>
  <c r="I9"/>
  <c r="M8"/>
  <c r="I8"/>
  <c r="M7"/>
  <c r="I7"/>
  <c r="I15" i="3"/>
  <c r="M15"/>
  <c r="I14"/>
  <c r="I13"/>
  <c r="M13"/>
  <c r="M14"/>
  <c r="M12"/>
  <c r="I12"/>
  <c r="M11"/>
  <c r="I11"/>
  <c r="M10"/>
  <c r="I10"/>
  <c r="M9"/>
  <c r="I9"/>
  <c r="M7"/>
  <c r="I7"/>
  <c r="I10" i="2"/>
  <c r="I11"/>
  <c r="M11"/>
  <c r="M12"/>
  <c r="I13"/>
  <c r="I14"/>
  <c r="M14"/>
  <c r="I15"/>
  <c r="M15"/>
  <c r="I16"/>
  <c r="I17"/>
  <c r="I9"/>
  <c r="M8"/>
  <c r="M7"/>
  <c r="I7"/>
  <c r="I8" i="1"/>
  <c r="I9"/>
  <c r="I10"/>
  <c r="I11"/>
  <c r="I14"/>
  <c r="I15"/>
  <c r="I16"/>
  <c r="I17"/>
  <c r="I18"/>
  <c r="I19"/>
  <c r="I20"/>
  <c r="I21"/>
  <c r="I23"/>
  <c r="I24"/>
  <c r="I7"/>
  <c r="M23"/>
  <c r="M21"/>
  <c r="M20"/>
  <c r="M19"/>
  <c r="M18"/>
  <c r="M11"/>
  <c r="M9"/>
  <c r="M8"/>
  <c r="C55" i="10" l="1"/>
  <c r="M9" i="4"/>
  <c r="M24" i="1"/>
  <c r="C50" i="10"/>
  <c r="C60"/>
  <c r="C71"/>
  <c r="G84"/>
  <c r="G43"/>
  <c r="C43"/>
  <c r="M14" i="1"/>
  <c r="M15"/>
  <c r="M8" i="5"/>
  <c r="M10" i="6"/>
  <c r="M13" i="2"/>
  <c r="C84" i="10"/>
  <c r="G60"/>
  <c r="C35"/>
  <c r="M13" i="4"/>
  <c r="C94" i="10"/>
  <c r="M17" i="1"/>
  <c r="I11" i="10"/>
  <c r="J11" s="1"/>
  <c r="J5"/>
  <c r="G94"/>
</calcChain>
</file>

<file path=xl/sharedStrings.xml><?xml version="1.0" encoding="utf-8"?>
<sst xmlns="http://schemas.openxmlformats.org/spreadsheetml/2006/main" count="2065" uniqueCount="544">
  <si>
    <t>EJE 1 El Cambio en el Bienestar Social</t>
  </si>
  <si>
    <t>PROGRAMA</t>
  </si>
  <si>
    <t>OBJETIVO</t>
  </si>
  <si>
    <t>NOMBRE DEL INDICADOR</t>
  </si>
  <si>
    <t xml:space="preserve">MÉTODO DE CÁLCULO </t>
  </si>
  <si>
    <t>META 2017</t>
  </si>
  <si>
    <t>1.2 Infraestructura social para el bienestar</t>
  </si>
  <si>
    <t xml:space="preserve">1.2.12 Impulsar el deporte organizado así como buscar su coordinación con el deporte escolar. </t>
  </si>
  <si>
    <t>Organizar, programar y ejecutar los encuentros deportivos clasificatorios por disciplinas en la Olimpiada Infantil y Juvenil etapa Municipal 2017</t>
  </si>
  <si>
    <t>Indice de cobertura en la Olimpiada Infantil y Juvenil etapa Municipal 2017</t>
  </si>
  <si>
    <t>(Número de participantes deportistas en la Olimpiada Infantil y Juvenil etapa Municipal 2017/Número de participantes deportivos programados en laOlimpiada Infantil y Juvenil etapa Municipal 2017 ) x 100</t>
  </si>
  <si>
    <t>1.3 Tepic incluyente y solidario</t>
  </si>
  <si>
    <t>1.3.6  Generar acciones que incorporen a los jóvenes a la vida productiva, cultural y de participación social.</t>
  </si>
  <si>
    <t>Brindar Información, Orientación a través de diversas actividades con temática variado para abordar las principales necesidades que aquejan a las juventudes.</t>
  </si>
  <si>
    <t>Cobertura de Atención a la Juventud</t>
  </si>
  <si>
    <t>(Numero total de Joveness atendidos/ Numero total de Jovenes) * 100</t>
  </si>
  <si>
    <t>1.4 Municipio con identidad cultural y artística</t>
  </si>
  <si>
    <t>   1.4.4   Desarrollar una amplia agenda cultural durante todo el periodo del Gobierno Municipal que acompañe y complemente sus actividades.</t>
  </si>
  <si>
    <t>Eficientar y consolidar un municipio con identidad cultural y artística, utilizando  los espacios públicos existentes y de nueva creación</t>
  </si>
  <si>
    <t>Acciones Culturales</t>
  </si>
  <si>
    <t xml:space="preserve"> (Solicitudes de Acciones Culturales atendidas/Solicitudes de acciones culturales recibidas) x 100</t>
  </si>
  <si>
    <t>Llevar a cabo acciones de capacitacion al personal que brindan los servicios bibliotecarios  en el municipio de Tepic</t>
  </si>
  <si>
    <t>Capacitación al personal bibliotecario</t>
  </si>
  <si>
    <t xml:space="preserve"> (Personal bibliotecario capacitado/Personal bibliotecario existente) X100 .</t>
  </si>
  <si>
    <t xml:space="preserve">EJE 4 Reactivación Económica Solidaria </t>
  </si>
  <si>
    <t>4.16 Promoción a la inversión</t>
  </si>
  <si>
    <t>4.16.4       Impulsar encadenamientos entre las empresas y prestadores de servicios, así como la generación de sinergias encaminadas a detonar el potencial productivo del municipio.</t>
  </si>
  <si>
    <t>Vincular a los buscadores de empleo con los empleadores de la iniciativa publica y privada del municipio de Tepic</t>
  </si>
  <si>
    <t>Apoyo a buscadores de empleo</t>
  </si>
  <si>
    <t xml:space="preserve">   (Número total de personas colocadas en empleo/Número total de solicitudes) x 100</t>
  </si>
  <si>
    <t>4.18 Reconversión de cultivos y apertura y detección de mercados</t>
  </si>
  <si>
    <t xml:space="preserve">      4.18.10 Promover la organización de grupos de productores en diferentes áreas de la zona rural del municipio.      </t>
  </si>
  <si>
    <t>apoyo a productores zona rural</t>
  </si>
  <si>
    <t xml:space="preserve"> (Número total de solicitudes vinculadas/ Número total de solicitudes) x 100</t>
  </si>
  <si>
    <t>Llevar a cabo un programa de capacitación para los productores y/o emprendedores de la zona rural del municipio de Tepic</t>
  </si>
  <si>
    <t xml:space="preserve"> Capacitación zona rural</t>
  </si>
  <si>
    <t xml:space="preserve"> (Número total de capacitacion brindadas/Número total de capacitaciones programadas) x 100</t>
  </si>
  <si>
    <t>4.24 Impulso al turismo ecológico y alternativo</t>
  </si>
  <si>
    <t>4.24.4      Diseñar mecanismos que permitan al visitante potencial conocer e identificar actividades, eventos y celebraciones que constituyen atractivos únicos de nuestro municipio.</t>
  </si>
  <si>
    <t xml:space="preserve">Propiciar el posicionamiento del municipio de Tepic como alternativa turística atraves de actividades  de promocion cultural, gastronómica, arquitectónica, religiosa, histórica y artesanal </t>
  </si>
  <si>
    <t xml:space="preserve"> (Número total de visitantes registrados/Número de visitantes registrados en el año anterior ) x 100</t>
  </si>
  <si>
    <t>4.25 Vocación artesanal para los pueblos y las colonias</t>
  </si>
  <si>
    <t>   4.25.1   Orientar a los interesados en la gestión ante los distintos órdenes de gobierno para conseguir los recursos financieros para la creación de talleres de producción artesanal.</t>
  </si>
  <si>
    <t>Activar la economia de los artesanos y productores mediante la realizacion de ferias para la promocion de sus productos.</t>
  </si>
  <si>
    <t>EJE 6 Honestidad y Buen Gobierno</t>
  </si>
  <si>
    <t>6.35 Equidad de Genero</t>
  </si>
  <si>
    <t>  6.35.7    Coadyuvar con programas culturales y de difusión, para erradicar la violencia de género en el municipio.</t>
  </si>
  <si>
    <t>Promover la cultura de la no violencia, así como las condiciones que posibiliten la no discriminación en contra de las mujeres y niñas para garantizar los derechos de  equidad de género en el Municipio, a través de campañas de difusión, capacitación y atencion a la población.</t>
  </si>
  <si>
    <t xml:space="preserve"> (Número total de personas capacitadas que laboran en el ayuntamiento de Tepic / Número total de trabajadores del ayuntamiento de Tepic) X 100</t>
  </si>
  <si>
    <t>Fomentar la autonomía económica en las mujeres.</t>
  </si>
  <si>
    <t xml:space="preserve"> (Número total de mujeres capacitadas por el instituto/Número total de mujeres registradas en el instituto)</t>
  </si>
  <si>
    <t>EJE 2 Municipio con Seguridad y Confianza</t>
  </si>
  <si>
    <t>2.10 Derechos Humanos</t>
  </si>
  <si>
    <t>2.10.1 Identificar y clasificar las causas más frecuentes de violación a los derechos humanos, para establecer un plan de acción para resolverlas.</t>
  </si>
  <si>
    <t>Someter el total de los proyectos de resolucion a debate en el Consejo Ciudadano de Derechos Humanos de Tepic en las sesiones que realice la Comisión Municipal de Derechos Humanos</t>
  </si>
  <si>
    <t>Resoluciones Definitivas</t>
  </si>
  <si>
    <t>(Número total de resoluciones aprobadas / Número total de proyectos de resoluciones puestos a debate) x 100</t>
  </si>
  <si>
    <t>Expedientes de quejas</t>
  </si>
  <si>
    <t>Llevar a cabo actividades de difusion y capacitacion a diversos sectores de la poblacion en colaboracion con  las Organizaciones de la Sociedad Civil y las Instituciones Educativas.</t>
  </si>
  <si>
    <t xml:space="preserve"> Actividades de Colaboración</t>
  </si>
  <si>
    <t>(Número total de actividades realizadas/Número total de actividades programadas) x 100</t>
  </si>
  <si>
    <t>EJE 3 Tepic Ordenado y Sustentable</t>
  </si>
  <si>
    <t>3.13 Ordenamiento territorial</t>
  </si>
  <si>
    <t>3.13.1 Adecuar, adaptar y aplicar el Plan de Desarrollo Urbano vigente.</t>
  </si>
  <si>
    <t>Regular el desarrollo urbano en el territorio de Tepic</t>
  </si>
  <si>
    <t xml:space="preserve">Atención de Solicitudes                                   </t>
  </si>
  <si>
    <t xml:space="preserve"> (Número total de solicitudes atendidas/Número total de solicitudes recibidas) x 100</t>
  </si>
  <si>
    <t>3.13.12 Establecer acciones para lograr una ciudad con una imagen urbana de calidad</t>
  </si>
  <si>
    <t>Llevar a cabo acciones  encaminadas a mejorar la imagen  urbana del municipio de Tepic</t>
  </si>
  <si>
    <t>Emisiones de licencias de anuncios</t>
  </si>
  <si>
    <t xml:space="preserve">   (Total de licencias entregadas   / Total de licencias solicitadas) x 100</t>
  </si>
  <si>
    <t>3.14 Ecología y Medio Ambiente</t>
  </si>
  <si>
    <t>3.14.5 Desarrollar procesos de educación que coadyuven a una cultura ambiental incluyente y equitativa, propiciando así una sociedad activa, ocupada en el uso responsable de sus recursos naturales.</t>
  </si>
  <si>
    <t>Fomentar la cultura ambiental y la participación ciudadana</t>
  </si>
  <si>
    <t xml:space="preserve">Incremento de las Acciones de Cultura Ambiental </t>
  </si>
  <si>
    <t>(Acciones de cultura ambiental realizadas / Acciones de cultura ambiental programadas) x 100</t>
  </si>
  <si>
    <t>3.14.6 Proteger, conservar y restaurar los ecosistemas del municipio, con la corresponsabilidad de la población.</t>
  </si>
  <si>
    <t>Prevenir y controlar el deterioro ambiental del municipio de Tepic</t>
  </si>
  <si>
    <t xml:space="preserve"> Incremento de las Acciones de Inspección Ambiental</t>
  </si>
  <si>
    <t xml:space="preserve">(Acciones de inspección y vigilancia emprendidas/ Acciones de inspección y vigilancia programadas) x 100      </t>
  </si>
  <si>
    <t xml:space="preserve">Porcentaje de cumplimiento en la Dictaminación Ambiental </t>
  </si>
  <si>
    <t>(Dictámenes ambientales emitidos/Dictámenes ambientales solicitados)x100</t>
  </si>
  <si>
    <t>3.14.7 Elaborar e instrumentar proyectos de restauración ecológica en los sistemas degradados</t>
  </si>
  <si>
    <t>Conservar el medio ambiente  y sus ecosistemas, mediante el avance en los programas del manejo de espacios naturales urbanos</t>
  </si>
  <si>
    <t>Incremento en las acciones de Conservación de Ecosistemas</t>
  </si>
  <si>
    <t xml:space="preserve"> (Acciones para la conservacion y restauracion ecologica realizadas /Acciones para la conservacion y restauracion ecologica programadas) x 100                                                                  </t>
  </si>
  <si>
    <t>2.6 Policía de confianza</t>
  </si>
  <si>
    <t>2.6.1  Evaluar permanentemente a todos los elementos del cuerpo policiaco y de vialidad del municipio (habilidades, y conocimientos).     </t>
  </si>
  <si>
    <t xml:space="preserve">Manifiesta el porcentaje de tepicenses que consideran que hay un incremento en la seguridad pública del Municipio </t>
  </si>
  <si>
    <t>Percepción de seguridad</t>
  </si>
  <si>
    <t xml:space="preserve">(Ciudadanos que declararon menor inseguridad/ciudadanos entrevistados) x 100 </t>
  </si>
  <si>
    <t>Ejecutar acciones en apoyo y a solicitud de diversas autoridades para el restablecimiento de las condiciones básicas de seguridad</t>
  </si>
  <si>
    <t>Operativos para la prevención y disuasión del delito</t>
  </si>
  <si>
    <t>(Operativos de Disuasión Realizados/Operativos de Disuasión programados)X100</t>
  </si>
  <si>
    <t xml:space="preserve">Medir el número de detenidos  por la comisión de infracciones administrativas y diversos delitos </t>
  </si>
  <si>
    <t>Incidencia Delictiva</t>
  </si>
  <si>
    <t>(Detenciones registradas en el periodo actual/ Detenciones registradas en el periodo anterior) x 100</t>
  </si>
  <si>
    <t>Profesionalizar al personal policial mediante la capacitación del Programa Fortaseg 2017, aprobados por el Secretarido Ejecutivo del Sistema Nacional de Seguridad Pública</t>
  </si>
  <si>
    <t>Capacitación de policias</t>
  </si>
  <si>
    <t>(Número total de policías capacitados/Número total de policías programados)x100</t>
  </si>
  <si>
    <t>2.7 Prevención del delito</t>
  </si>
  <si>
    <t>    2.7.1 Promover la continua participación de la ciudadanía en la denuncia para la prevención del delito</t>
  </si>
  <si>
    <t>Calcular la eficacia en la cobertura de atención a las personas que solicitan auxilio telefónico</t>
  </si>
  <si>
    <t>Apoyos a la ciudadanía</t>
  </si>
  <si>
    <t>(Apoyos brindados /Apoyos requeridos) x 100</t>
  </si>
  <si>
    <t xml:space="preserve">Atender las solicitudes de los CAC y comités vecinales </t>
  </si>
  <si>
    <t>Cobertura en comites</t>
  </si>
  <si>
    <t>(Número total de comités atendidos / Número total de comités solicitantes) x100</t>
  </si>
  <si>
    <t>3.11 Infraestructura vial para todos</t>
  </si>
  <si>
    <t>Mantener en buen estado los semaforos ubicados en avenidas principales del municipio de Tepc</t>
  </si>
  <si>
    <t xml:space="preserve">Mantenimiento de semaforos </t>
  </si>
  <si>
    <t>(Número de semaforos reparados/Total  de semaforos que requieren mantenimiento)x100</t>
  </si>
  <si>
    <t xml:space="preserve">Mejorar las vialidades mediante el balizamiento de estacionamiento de carga, descarga y exclusivo del municipio de Tepic </t>
  </si>
  <si>
    <t>Mejoramiento de Vialidades</t>
  </si>
  <si>
    <t>(Número de áreas atendidas/Número de áreas solicitadas)x100</t>
  </si>
  <si>
    <t>1.2.3 Desarrollar acciones para el desarrollo integral de la población, en materia de salud, educación, cultura, deporte y convivencia social.</t>
  </si>
  <si>
    <t>(Poyectos de obra pública autorizados/Poyectos de obra pública elaborados) x 100</t>
  </si>
  <si>
    <t>Conservar y mantener la infraestructura y equipamiento urbano del municipio de Tepic en condiciones para que sus habitantes puedan tener un desarrollo humano óptimo y en crecimiento.</t>
  </si>
  <si>
    <t>Indice de Eficacia en el Mantenimiento de Calles</t>
  </si>
  <si>
    <t xml:space="preserve"> (No. de acciones programadas atendidas/No. de acciones programadas) x 100%</t>
  </si>
  <si>
    <t>Mantener el funcionamiento hidráulico en condiciones óptimas así como conservar el buen estado físico de la infraestructura pluvial bajo jurisdicción municipal.</t>
  </si>
  <si>
    <t>Indice de Eficacia en el Mantenimiento de la Infraestructura Pluvial</t>
  </si>
  <si>
    <t>(No. de acciones programadas atendidas/No. de acciones programadas) x 100%</t>
  </si>
  <si>
    <t>6.32 Miercoles Ciudadano</t>
  </si>
  <si>
    <t>   6.32.3   Llevar un registro de las demandas y peticiones de los ciudadanos para dar respuesta a cada una de ellas.  </t>
  </si>
  <si>
    <t xml:space="preserve"> Atender a la ciudadania del Municipio de Tepic atraves del programa miercoles ciudadano</t>
  </si>
  <si>
    <t>(Número total de miércoles realizados /Número  total de miércoles programados) x 100</t>
  </si>
  <si>
    <t>canalización de Solicitudes</t>
  </si>
  <si>
    <t>Gestión de Apoyos</t>
  </si>
  <si>
    <t>(Total de apoyos otorgadas/ Total de apoyos solicitados) x 100</t>
  </si>
  <si>
    <t>2.8 Protección civil y ciudadana</t>
  </si>
  <si>
    <t>2.8.3 Implementar y promover el programa operativo ADD (antes, durante y despúes) ante los diferentes eventos naturales y/o humanos que se puedan presentar en el Municipio en base al Atlas del Riesgo.</t>
  </si>
  <si>
    <t>Realizar encuestas ciudadanas sobre la percepcion de los servicios en materia de protección civil a los habitantes del Municipio de Tepic.</t>
  </si>
  <si>
    <t>Satisfacción de la poblacion</t>
  </si>
  <si>
    <t>(Número total de poblacion satisfechas/Número total de poblacion atendida) x 100</t>
  </si>
  <si>
    <t>Contar con un documento actualizado que identifique las zonas de riesgo con mayor vulnerabilidad en el municipio de Tepic.</t>
  </si>
  <si>
    <t xml:space="preserve"> Cobertura en zonas de riesgo</t>
  </si>
  <si>
    <t>(Número de zonas de riesgo atendidas en el municipio de Tepic/Número total de zonas de riesgo en el municipio de Tepic) x 100</t>
  </si>
  <si>
    <t>Dictaminar a los establecimientos para garantizar la seguridad y como requisito para el otorgamiento de la licencia de funcionamiento.</t>
  </si>
  <si>
    <t>dictaminación de Proteccion Civil</t>
  </si>
  <si>
    <t>(Número total establecimientos dictaminados por Protección Civil/Número total de establecimientos solicitados) x 100</t>
  </si>
  <si>
    <t>EJE 5 Participación Ciudadana</t>
  </si>
  <si>
    <t>5.28.2 Mantener  comunicación permanente con los sectores ciudadanos.</t>
  </si>
  <si>
    <t>Realizar acciones de difusion de los programas y servicios que implenta la Administración Municipal  a los comites de Acion Ciudadana del Municipio de Tepic</t>
  </si>
  <si>
    <t>Difisión de Programas</t>
  </si>
  <si>
    <t xml:space="preserve">    (Número total de programas difundidos/Número de programas existentes) x 100</t>
  </si>
  <si>
    <t>Fomentar la participación de las colonias a través de los CAC en los diferentes programas del Municipio de Tepic</t>
  </si>
  <si>
    <t>Cobertura de los Programas</t>
  </si>
  <si>
    <t>Atender las gestiones solicitadas por los CAC del Municipio de Tepic</t>
  </si>
  <si>
    <t>Atención a gestiones recibidas</t>
  </si>
  <si>
    <t xml:space="preserve">    (Total de gestiones canalizadas/ Total de gestiones recibidas) x  100</t>
  </si>
  <si>
    <t>6.30 Transparencia y Buen Gobierno</t>
  </si>
  <si>
    <t>6.30.4      Realizar actividades con la ciudadanía para fomentar el ejercicio del derecho al acceso a la información pública, protección de datos personales y consolidación de la transparencia municipal.</t>
  </si>
  <si>
    <t>Aplicar la normatividad en materia de Transparencia y Acceso a la Información Pública manteniendo actualizada la información publica fundamental.</t>
  </si>
  <si>
    <t>Actualización de Numerales</t>
  </si>
  <si>
    <t>(Numerales Actualizados por periodo)/(Total de Numerales a Actualizar)x100</t>
  </si>
  <si>
    <t>Aplicar la normatividad en materia de Transparencia y Acceso a la Información Pública atendiendo las solicitudes de informacion.</t>
  </si>
  <si>
    <t>Atención a Solicitudes</t>
  </si>
  <si>
    <t>(Número de solicitudes atendidas / Número de solicitudes recibidas ) x 100</t>
  </si>
  <si>
    <t>1.1 Servicios públicos dignos</t>
  </si>
  <si>
    <t>      1.1.8 Realizar las acciones que garanticen la cobertura adecuada, con la frecuencia necesaria y un servicio eficiente de recolección de los residuos sólidos urbanos y rurales, tomando las medidas necesarias para modernizar el sistema de recolección de los mismos mediante la instrumentación de métodos modernos de disposición de los recursos.</t>
  </si>
  <si>
    <t>Proporcionar de manera total el servicio de recolección de residuos solidos para la limpieza dentro de la zona urbana.</t>
  </si>
  <si>
    <t>Cobertura de los Servicios de Recolección de Basura</t>
  </si>
  <si>
    <t>(Número total de colonias atendidas /Número total de colonias existentes en la zona urbana) x 100</t>
  </si>
  <si>
    <t xml:space="preserve">Cumplir con la periodicidad de recolección de residuos sólidos en la zona rural </t>
  </si>
  <si>
    <t>Periodicidad en la recoleccion de basura</t>
  </si>
  <si>
    <t>(Número total de días con recoleccion en la zona rural/ Número total de días establecidos para la recoleccion en zona rural) 100%</t>
  </si>
  <si>
    <t>Realizar el servicio de
aseo público
en el Centro Histórico</t>
  </si>
  <si>
    <t>Cobertura de barrido
del Centro Histórico
de la Ciudad de Tepic</t>
  </si>
  <si>
    <t>Calles, avenidas,
parques y zonas
recreativas atendidas
/ total de calles,
avenidas parques y
zonas recreativas) X
100</t>
  </si>
  <si>
    <t>1.1.7  Llevar a cabo las acciones para garantizar el servicio de alumbrado público para todo el municipio y ampliar la infraestructura para dotar de electricidad a las zonas del municipio que no cuenten con el servicio.</t>
  </si>
  <si>
    <t xml:space="preserve"> Proporcionar servicios eficientes en materia de alumbrado publico a la población del municipio de Tepic.</t>
  </si>
  <si>
    <t>Eficiencia en el servicio de Alumbrado Público</t>
  </si>
  <si>
    <t>(Número total de solicitudes atendidas/Número total de solicitudes) x 100</t>
  </si>
  <si>
    <t xml:space="preserve">    Lograr que todas las colonias y localidades cuenten con un servicio de alumbrado público eficiente</t>
  </si>
  <si>
    <t>Eficiencia en el funcionamiento de luminarias</t>
  </si>
  <si>
    <t>(Numero de total de luminaria en funcionamiento/ Numero total de luminarias) x 100</t>
  </si>
  <si>
    <t xml:space="preserve"> Proporcionar servicios de calidad en materia de alumbrado publico a la población del municipio de Tepic.</t>
  </si>
  <si>
    <t>Cobertura de los Servicios de Alumbrado Público</t>
  </si>
  <si>
    <t>(Número de Colonias con Servicio de Alumbrado)/(Total de Colonias del Municipio de Tepic)</t>
  </si>
  <si>
    <t>1.1.13 Generar acciones para el mantenimiento y remozamiento de los panteones municipales.</t>
  </si>
  <si>
    <t xml:space="preserve">Contar con panteones en el municipio de Tepic, que brinden servicios adecuados a la población </t>
  </si>
  <si>
    <t>Servicio de Panteones</t>
  </si>
  <si>
    <t>(Número total de servicios atendidos/Número total de servicios solicitados) x 100</t>
  </si>
  <si>
    <t>Realizar actividades de mantenimiento en los panteones del municipio de Tepic</t>
  </si>
  <si>
    <t>Mantenimiento de los Panteones</t>
  </si>
  <si>
    <t xml:space="preserve"> (Número total de áreas con mantenimiento /Número total de áreas en panteones) x 100</t>
  </si>
  <si>
    <t>1.2.1 Ejecutar el programa de Hábitat y de Rescate de Espacios Públicos.</t>
  </si>
  <si>
    <t>Llevar a cabo acciones de mantenimiento a los parques y jardines del municipio de Tepic.</t>
  </si>
  <si>
    <t>Cobertura a parques y jardines.</t>
  </si>
  <si>
    <t xml:space="preserve">  (Número total de parques y jardines atendidas/Numero total de parques y jardines existentes) x100</t>
  </si>
  <si>
    <t>4.21 Rastro eficiente y productivo</t>
  </si>
  <si>
    <t>4.21.4 Aumentar la capacidad de servicio del Rastro Municipal.</t>
  </si>
  <si>
    <t>Generar un ingreso transparente derivado del cobro de cuotas por los distintos servicios prestados en el rastro.</t>
  </si>
  <si>
    <t>Recaudación del Rastro</t>
  </si>
  <si>
    <t xml:space="preserve">   (Total de ingresos anuales/Total de ingresos del año anterior) x 100</t>
  </si>
  <si>
    <t>Ofrecer a la población productos que reúnan las condiciones de higiene y sanidad necesarias para un consumo de calidad.</t>
  </si>
  <si>
    <t>Diagnostico sanitario</t>
  </si>
  <si>
    <t xml:space="preserve"> (Número total de cabezas sanas/Número total cabezas Recibidas) x 100</t>
  </si>
  <si>
    <t>Brindar a los introductores de ganado un servicio con productividad creciente para satisfacer oportunamente sus demandas de sacrificio.</t>
  </si>
  <si>
    <t>sacrificio de ganado</t>
  </si>
  <si>
    <t>(Número total de cabezas de ganado sacrificadas en el año actual/Número total de cabezas de ganado sacrificadas en el año anterior) X 100</t>
  </si>
  <si>
    <t>Coadyuvar del Ayuntamiento, en la implantación de un Sistema de Gestión de Calidad, para lograr la certificación de procesos</t>
  </si>
  <si>
    <t>Indice de Eficacia en la Certificación de Procesos</t>
  </si>
  <si>
    <t>(Número de procesos certificados  / Total de procesos programados) x 100</t>
  </si>
  <si>
    <t>Implementar tecnologías de la información para el manejo  y mejora en la realización de trámites, servicios y procesos administrativos del Ayuntamiento</t>
  </si>
  <si>
    <t>Indice de Eficacia en la implementación  de tecnologías de la información</t>
  </si>
  <si>
    <t>(Número de tecnologías de inoformación implementadas / Número de teconologías de información programadas)X100</t>
  </si>
  <si>
    <t xml:space="preserve"> (Ingreso  recaudado en el periodo del ejercicio actual)/(Ingreso recaudado en el periodo del ejercicio anterior) x 100</t>
  </si>
  <si>
    <t xml:space="preserve"> Implementar un sistema de modernización catastral que permita regular el registro de predios urbanos actuales en el municipio de Tepic</t>
  </si>
  <si>
    <t xml:space="preserve"> Incentivar a los contribuyentes con adeudos, para que realicen el pago del impuesto predial</t>
  </si>
  <si>
    <t>(Número total de invitaciones pagadas / Número total de invitaciones de pago emitidas) x 100</t>
  </si>
  <si>
    <t>6.33 Capacitación Permanente del Personal</t>
  </si>
  <si>
    <t>6.33.1 Llevar a cabo capacitación continua de los servidores públicos para brindar una mejor atención.</t>
  </si>
  <si>
    <t>Promover la gestión del talento humano orientado al desarrollo del personal del H. Ayuntamiento y al mejoramiento del servicio al ciudadano en cumplimiento de las políticas institucionales.</t>
  </si>
  <si>
    <t>Implementar el programa de capacitación para la mejora continua del personal del ayuntamiento de Tepic</t>
  </si>
  <si>
    <t xml:space="preserve"> (Total de cursos impartidos/Total de cursos programados) x 100</t>
  </si>
  <si>
    <t>1.3.4 Promover una mentalidad y cultura solidaria en la población a favor de la inclusión de las personas en situación vulnerable en los ámbitos laborales y educativo, cultural y deportivo.</t>
  </si>
  <si>
    <t xml:space="preserve">Impulsar la concientización en la población de estudiantes de secundaria del municipio de Tepic, sobre el respeto de los Derechos Humanos de Personas con Discapacidad. </t>
  </si>
  <si>
    <t>Indicador de Concientización de estudiantes secundaria mediante pláticas</t>
  </si>
  <si>
    <t xml:space="preserve">(Número de estudiantes del nivel secundaria que recibieron plática/Número total de estudiantes a nivel secundaria en el municipio ) x100     </t>
  </si>
  <si>
    <t xml:space="preserve">3.13.14 Elaborar un programa sectorial de vivienda, atendiendo preferentemente zonas de riesgo y vulnerabilidad </t>
  </si>
  <si>
    <t>Atender preferente a zonas de riesgo y vulnerabilidad</t>
  </si>
  <si>
    <t>Índice de zonas de riesgo y vulnerabilidad atendidas</t>
  </si>
  <si>
    <t>(Número total de zonas de riesgo y vulnerabilidad atendidas/Número total de zonas atendidas) x 100</t>
  </si>
  <si>
    <t>5.26 Presupuesto participativo</t>
  </si>
  <si>
    <t>5.26.3 Realizar reuniones interdisciplinarias para garantizar la aplicación</t>
  </si>
  <si>
    <t>Contar con la participación de ciudadanos del 60% de las colonias y localidades en el municipio.</t>
  </si>
  <si>
    <t>Índice de particpiación ciudadana</t>
  </si>
  <si>
    <t xml:space="preserve"> (Colonias y/o localidades con representación en las reuniones / Total de las colonias y localidades en el municipio) X 100</t>
  </si>
  <si>
    <t>5.28 Comités ciudadanos sectoriales</t>
  </si>
  <si>
    <t>5.28.3 Realizar reuniones temáticas con los comités ciudadanos</t>
  </si>
  <si>
    <t xml:space="preserve">Conformar los Comités de Contraloria Social de las obras ejecutadas por la Administración Pública Municipal </t>
  </si>
  <si>
    <t>Indicador de Creación de Comités de Contraloría Social</t>
  </si>
  <si>
    <t>(Número de obras ejecutadas/Números de comites conformados) x 100</t>
  </si>
  <si>
    <t>6.30.6 Acercar a la ciudadanía a la información relevante de las acciones del gobierno</t>
  </si>
  <si>
    <t xml:space="preserve">Cubrir al 100 % los eventos de la administración municipal
</t>
  </si>
  <si>
    <t>Indicador de Cobertura de eventos</t>
  </si>
  <si>
    <t>(Número total de eventos cubiertos/Número total de eventos realizados) x 100</t>
  </si>
  <si>
    <t>6.31 Modernización y eficiencia admnistrativa</t>
  </si>
  <si>
    <t xml:space="preserve">Promover que el 100% de las dependencias cuenten con reglamento actualizado, vigente. </t>
  </si>
  <si>
    <t>Indice de Direcciones con reglamento</t>
  </si>
  <si>
    <t xml:space="preserve">(Número de reglamentos impulsados / Número total de dependencias) x  100 </t>
  </si>
  <si>
    <t xml:space="preserve">Concentrar el 100% de los ingresos anuales municipales para medir el porcentaje de cumplimiento respecto a los ingresos municipales anuales presupuestados
</t>
  </si>
  <si>
    <t>Ingresos anuales</t>
  </si>
  <si>
    <t>(Total de ingresos recuadados/ Total de ingresos presupuestados) X 100</t>
  </si>
  <si>
    <t>6.30.8 Promover acciones que aseguren la transparencia</t>
  </si>
  <si>
    <t xml:space="preserve">Realizar el 100% de los informes mensuales de acuerdo a las disposiones legales
</t>
  </si>
  <si>
    <t>Indicador de Cumplimiento de informes mensuales</t>
  </si>
  <si>
    <t>(Número total de informes mensuales  elaborados/Número total de informes mensuales obligados) x 100</t>
  </si>
  <si>
    <t>Ocupar el 100% de los locales existentes en los cinco mercados municipales</t>
  </si>
  <si>
    <t>Índice de locales existentes</t>
  </si>
  <si>
    <t xml:space="preserve"> (Número total de locales ocupados/Número total de locales) x 100     </t>
  </si>
  <si>
    <t>6.30.7 Transparentar el proceso de licitaciones públicas para tener claridad en las adquisiciones y la asignación de obra pública que realiza el Ayuntamiento.</t>
  </si>
  <si>
    <t xml:space="preserve">Llevar a cabo las verificaciones físicas y documentales de las obras públicas realizadas </t>
  </si>
  <si>
    <t>Indicador de verificacion de obra publica</t>
  </si>
  <si>
    <t>(Número total de obras verificadas/Número total de obras realizadas) x 100</t>
  </si>
  <si>
    <t xml:space="preserve">
1.1 Servicios públicos dignos</t>
  </si>
  <si>
    <t>1.1.1 Realizar acciones de rehabilitación de los servicios públicos básicos para su atención a emergencias, así como para avanzar en la sustitución de las redes en prevención de su colapso.</t>
  </si>
  <si>
    <t>Realizar obra pública para el mejoramiento de los servicios de agua potable y drenaje sanitario de la zona urbana del municipio de Tepic.</t>
  </si>
  <si>
    <t>Obras ejecutadas</t>
  </si>
  <si>
    <t>(Obras ejecutadas por SIAPA / Obras programadas por el Ayuntamiento para SIAPA) x 100</t>
  </si>
  <si>
    <t>Lograr la satisfacción de los Usuarios en la prestación de los servicios del SIAPA.</t>
  </si>
  <si>
    <t>Satisfacción de los Usuarios</t>
  </si>
  <si>
    <t>(Total de usuarios encuestados satisfechos / Total de usuarios encuestados) x 100</t>
  </si>
  <si>
    <t>Supervisar que se realicen los análisis aguas residuales de cada una de las plantas de tratamiento con muestras compuestas.</t>
  </si>
  <si>
    <t>Analisis de Plantas de Tratamiento</t>
  </si>
  <si>
    <t>(Plantas de tratamiento analizadas / Plantas de tratamiento existentes) x 100</t>
  </si>
  <si>
    <t>Llevar a cabo la adecuada dosificación de cloro.</t>
  </si>
  <si>
    <t>Calidad del Agua</t>
  </si>
  <si>
    <t>(Valor obtenido de cloracion/ Parametro especificado por la norma) x 100</t>
  </si>
  <si>
    <t>1.1.4 Eficientar el funcionamiento operativo de las fuentes de abastecimiento del agua potable del municipio, incluidos los equipos de bombeo, así como considerar reservas de este equipamiento para sustitución emergente.</t>
  </si>
  <si>
    <t>Fortalecer las fuentes de abastecimiento.</t>
  </si>
  <si>
    <t>Operación de fuentes de abastecimiento</t>
  </si>
  <si>
    <t>(Fuentes en condiciones de operacion / Total de fuentes existentes) x 100</t>
  </si>
  <si>
    <t>Eficientar la recaudacion del organismo</t>
  </si>
  <si>
    <t>Indice de Recaudación</t>
  </si>
  <si>
    <t xml:space="preserve">  ((Monto total de la recaudación del año-Monto total de la recaudación del año anterior)/ Monto total de la recaudación del año anterior)x 100</t>
  </si>
  <si>
    <t>P. 13 Ordenamiento territorial</t>
  </si>
  <si>
    <t>3.13.7
Elaborar un proyecto urbano estratégico de localización e incorporación de reservas territoriales que incluya acciones sustentables, así como el respeto estricto a las reservas ya existentes.</t>
  </si>
  <si>
    <t>Formular el 100% de los proyectos estratégicos en materia de:  urbanismo, movilidad y ordenamiento para la sustentabilidad del municipio de Tepic.</t>
  </si>
  <si>
    <t>Porcentaje de cumplimiento en la elaboración de los proyectos estratégicos.</t>
  </si>
  <si>
    <t>(Proyectos estratégicos elaborados/Proyectos estratégicos programados )x100</t>
  </si>
  <si>
    <t>P. 27 Programas comunitarios y microregiones</t>
  </si>
  <si>
    <t>5.27.6 Difundir previamente los presupuestos de obra y cómo se invertirá.</t>
  </si>
  <si>
    <t>Incorporar en la propuesta anual de inversión del FISM (Fondo de aportaciones para la infraestructura Social Municipal)  el 100% de las prioridades Uno de las obras demandadas en las asambleas comunitarias.</t>
  </si>
  <si>
    <t>Porcentaje de Incorporación de prioridad Uno</t>
  </si>
  <si>
    <t>(Prioridades Uno incorporadas/Total de Prioridades Uno)X100</t>
  </si>
  <si>
    <t>P. 29 Creación del Consejo Consultivo Ciudadano</t>
  </si>
  <si>
    <t>5.29.1 Orientar la planeación municipal, no sólo hacia los problemas emergentes y
regulares del período gubernamental, sino hacia proyectos de mediano y largo
plazos fortalecidos y sustentados por la base ciudadana representada en el
IMPLAN.</t>
  </si>
  <si>
    <t>Lograr la inclusión del 100% de los grupos sociales en el proceso de planeación.</t>
  </si>
  <si>
    <t xml:space="preserve">Inclusión de grupos </t>
  </si>
  <si>
    <t>(Grupo social incluido/Total de grupos considerados)X100</t>
  </si>
  <si>
    <t>Atender por lo menos al 30% de la prioridad Uno de las colonias de las obras demandadas en las asambleas comunitarias.</t>
  </si>
  <si>
    <t>Porcentaje de Incorporación de prioridad Uno atendidas</t>
  </si>
  <si>
    <t>(Prioridades Uno atendidas/Total de Prioridades Uno)X100</t>
  </si>
  <si>
    <t>P. 30 Transparencia y rendición de cuentas</t>
  </si>
  <si>
    <t>6.30.5 Desarrollar con apoyo de las tecnologías de la información un sistema de
acceso a la información pública municipal que permita a los ciudadanos conocer
la información base del municipio, con un enfoque de gobierno abierto.</t>
  </si>
  <si>
    <t>Elaborar el 100% de los informes mensuales que obliga la Ley Municipal para el estado de Nayarit</t>
  </si>
  <si>
    <t>Porcentaje de informes elaborados</t>
  </si>
  <si>
    <t>(Informes elaborados/Informes Obligados)X100</t>
  </si>
  <si>
    <t>Evaluar y dar seguimiento al cumplimento del 100% de las líneas de acción del PMD 2014-2017</t>
  </si>
  <si>
    <t>Porcentaje de cumplimento de las líneas de acción del PMD 2014-2017</t>
  </si>
  <si>
    <t>(No. De Líneas de acción atendidas/Total de líneas de acción)X100</t>
  </si>
  <si>
    <t xml:space="preserve">Incrementar la recaudación del impuesto predial y el impuesto sobre adquisición de bienes inmuebles, así como los derechos causados por la prestación de servicios catastrales </t>
  </si>
  <si>
    <t xml:space="preserve">  (Número total de personas capacitadas/Número total de trabajadores en el ayuntamiento de Tepic) x 100</t>
  </si>
  <si>
    <t>Indicador de actos civiles</t>
  </si>
  <si>
    <t xml:space="preserve">Atención de los actos civiles solicitados en las oficialías del Registro Civil en el municipio de Tepic. </t>
  </si>
  <si>
    <t xml:space="preserve">(Número total de actos civiles atendidos en las oficialías/Número total de actos civiles solicitados en las oficialías) x 100 </t>
  </si>
  <si>
    <t>Atender a la ciudadanía del Municipio de Tepic a través del programa "Miércoles Ciudadano".</t>
  </si>
  <si>
    <t>(Total de solicitudes canalizadas / Total de solicitudes registradas) x 100</t>
  </si>
  <si>
    <t>6.31.11 Elaborar en todas las áreas de la administración manuales de procedimientos que permitan estandarizar los procesos, garantizando con ello un mejor desempeño</t>
  </si>
  <si>
    <t>LÍNEA BASE</t>
  </si>
  <si>
    <t>LÍNEA DE ACCIÓN</t>
  </si>
  <si>
    <t xml:space="preserve">(Total de colonos beneficiados / Total de colonos) x 100 </t>
  </si>
  <si>
    <t>Llevar a cabo acciones de difusión, asesoría y gestión de los programas sociales y proyectos productivos a los habitantes de la zona rural del municipio de Tepic.</t>
  </si>
  <si>
    <t>(Número total de expediente de quejas concluidas / Número total de expedientes de quejas abiertos) x 100</t>
  </si>
  <si>
    <t>Atender el total de los expedientes de quejas abiertas ante la Comisión Municipal de Derechos Humanos.</t>
  </si>
  <si>
    <t>OPD IMPLAN</t>
  </si>
  <si>
    <t>OPD SIAPA</t>
  </si>
  <si>
    <t>Planeación, elaboración y ejecución de los proyectos de obra pública municipal, para el mejoramiento de la calidad de vida de los tepicenses</t>
  </si>
  <si>
    <t>Planeación, elaboración y ejecución de los proyectos de obra pública municipal, en beneficio de la pobalación de rezago social y pobreza extrema</t>
  </si>
  <si>
    <t>Indice en la Ejecución de Proyectos</t>
  </si>
  <si>
    <t>(Poyectos de obra pública F-III autorizados/Poyectos de obra pública F-III elaborados) x 100</t>
  </si>
  <si>
    <t>Ejercer en su totalidad los recursos asignados del F-IV</t>
  </si>
  <si>
    <t>Indicador de ejercicio total de recursos federales</t>
  </si>
  <si>
    <t>Monto total ejercido / Monto total transferido</t>
  </si>
  <si>
    <t>Logística de Miercoles Ciudadanos</t>
  </si>
  <si>
    <t>Índice de Cobertura de Capacitación</t>
  </si>
  <si>
    <t>Índice de Eficacia en la Implementaión de Cursos</t>
  </si>
  <si>
    <t>Índice de Cobertura de Atención Directa</t>
  </si>
  <si>
    <t>Índice de Cobertura en Capaitación en Perspectiva de Genero</t>
  </si>
  <si>
    <t>Índice de Eficacia de Capacitacion a Mujeres en situación vulnerable</t>
  </si>
  <si>
    <t xml:space="preserve"> (Número total de personas atendidas en edad de los 12 a los 64 años / Número total de personas en edad de los 12 a los 64 años ) x 100                           </t>
  </si>
  <si>
    <t xml:space="preserve"> Incorporar mediante capacitaciones, la perspectiva de género y promover la cultura de la no violencia contra las mujeres en la Administración Pública Municipal</t>
  </si>
  <si>
    <t>Promoción del turismo</t>
  </si>
  <si>
    <t>Promoción artesanal</t>
  </si>
  <si>
    <t>(Número de eventos realizados / Número de eventos programados) x 100</t>
  </si>
  <si>
    <t>Ofrecer a la población en desventaja asistencia social encaminada a preservar la integración de la familia en aspectos jurídicos, a discapacitados, de participación ciudadana y a adultos de 3ª edad,</t>
  </si>
  <si>
    <t>Impulso a la integración familiar</t>
  </si>
  <si>
    <t>(Acciones con evidencia realizadas para propiciar la integración familiar / acciones realizadas por las áreas responsables) x 100</t>
  </si>
  <si>
    <t>Difundir la importancia del valor de la solidaridad a los habitantes de Tepic</t>
  </si>
  <si>
    <t>Difusión del valor de la solidaridad</t>
  </si>
  <si>
    <t>(Acciones de difusión realizados/acciones de difusión programadas) x 100</t>
  </si>
  <si>
    <t>Diversificar la utilización de estrategias para dar a conocer la información sustantiva de los programas sociales entre la población en condiciones de vulnerabilidad</t>
  </si>
  <si>
    <t>Utilización de estrategias de difusión</t>
  </si>
  <si>
    <t>3.- Tepic incluyente y solidario</t>
  </si>
  <si>
    <t>1.3.1 Promover acciones en todas las áreas del Gobierno Municipal que generen  inclusión social y solidaridad.</t>
  </si>
  <si>
    <t>(Estrategias de difusión utilizadas / Estrategias programadas) x 100</t>
  </si>
  <si>
    <t>OPD DIF</t>
  </si>
  <si>
    <t>(Número total de construcciones manifestadas / Número total de construcciones existentes) x 100</t>
  </si>
  <si>
    <t>Indice en la Regulación de Predios</t>
  </si>
  <si>
    <t>Indice en el Incremento de recaudación</t>
  </si>
  <si>
    <t>Indice en la Recuperación de Pagos</t>
  </si>
  <si>
    <t>SEMAFORIZACIÓN</t>
  </si>
  <si>
    <t>ROJO</t>
  </si>
  <si>
    <t>AMARILLO</t>
  </si>
  <si>
    <t>VERDE</t>
  </si>
  <si>
    <t>NUMERADOR</t>
  </si>
  <si>
    <t>DENOMINADOR</t>
  </si>
  <si>
    <t>PORCENTAJE</t>
  </si>
  <si>
    <t>MENOS DE 0%</t>
  </si>
  <si>
    <t>MAS DE 0%</t>
  </si>
  <si>
    <t>MENOS DE 30%</t>
  </si>
  <si>
    <t>MAS DE 30%</t>
  </si>
  <si>
    <t>MENOS DE 50%</t>
  </si>
  <si>
    <t>MAS DE 50%</t>
  </si>
  <si>
    <t>MENOS DE 65%</t>
  </si>
  <si>
    <t>MAS DE 65%</t>
  </si>
  <si>
    <t>MENOS DE 70%</t>
  </si>
  <si>
    <t>MAS DE 70%</t>
  </si>
  <si>
    <t>MENOS DE 75%</t>
  </si>
  <si>
    <t>MAS DE 75%</t>
  </si>
  <si>
    <t>MENOS DE 10%</t>
  </si>
  <si>
    <t>MAS DE 10%</t>
  </si>
  <si>
    <t>MENOS DE 5%</t>
  </si>
  <si>
    <t>MAS DE 5%</t>
  </si>
  <si>
    <t>MENOS DE 20%</t>
  </si>
  <si>
    <t>MAS DE 20%</t>
  </si>
  <si>
    <t>MENOS DE 55%</t>
  </si>
  <si>
    <t>MAS DE 55%</t>
  </si>
  <si>
    <t>MENOS DE 80%</t>
  </si>
  <si>
    <t>MAS DE 80%</t>
  </si>
  <si>
    <t>MENOS DE 100%</t>
  </si>
  <si>
    <t>MENOS DE 25%</t>
  </si>
  <si>
    <t>MAS DE 25%</t>
  </si>
  <si>
    <t>MENOS DE 40%</t>
  </si>
  <si>
    <t>MAS DE 40%</t>
  </si>
  <si>
    <t>MATRIZ DE INDICADORES DEL PRESUPUESTO BASADO EN RESULTADOS</t>
  </si>
  <si>
    <t>MENOS DE 35%</t>
  </si>
  <si>
    <t>MAS DE 35%</t>
  </si>
  <si>
    <t>MENOS DE 60%</t>
  </si>
  <si>
    <t>MAS DE 60%</t>
  </si>
  <si>
    <t>MENOS DE 1%</t>
  </si>
  <si>
    <t>MAS DE 1%</t>
  </si>
  <si>
    <t>MENOS DE 95%</t>
  </si>
  <si>
    <t>MAS DE 95%</t>
  </si>
  <si>
    <t>MENOS DE 90%</t>
  </si>
  <si>
    <t>MAS DE 90%</t>
  </si>
  <si>
    <t>MENOS DE 84%</t>
  </si>
  <si>
    <t>MAS DE 84%</t>
  </si>
  <si>
    <t>MENOS DE 2%</t>
  </si>
  <si>
    <t>MAS DE 2%</t>
  </si>
  <si>
    <t>ALUMBRADO</t>
  </si>
  <si>
    <t>ASEO</t>
  </si>
  <si>
    <t>PANTEONES</t>
  </si>
  <si>
    <t>PARQUES</t>
  </si>
  <si>
    <t>OBRAS</t>
  </si>
  <si>
    <t>DEPORTES</t>
  </si>
  <si>
    <t>JUVENTUD</t>
  </si>
  <si>
    <t>ARTE</t>
  </si>
  <si>
    <t>DISCAPACIDAD</t>
  </si>
  <si>
    <t>Policía</t>
  </si>
  <si>
    <t>PROTECCION CIVIL</t>
  </si>
  <si>
    <t>DERECHOS HUMANOS</t>
  </si>
  <si>
    <t>DGDUE</t>
  </si>
  <si>
    <t>DESARROLLO ECONOMICO</t>
  </si>
  <si>
    <t>FALTA 1 INDICADOR DE ACUERDO A LO ORGINAL TRABAJADO</t>
  </si>
  <si>
    <t>RURAL</t>
  </si>
  <si>
    <t>RASTRO</t>
  </si>
  <si>
    <t>INDIGENES</t>
  </si>
  <si>
    <t>TURISMO</t>
  </si>
  <si>
    <t>CAC</t>
  </si>
  <si>
    <t>TRANSPARENCIA</t>
  </si>
  <si>
    <t>PRENSA</t>
  </si>
  <si>
    <t>INNOVACION</t>
  </si>
  <si>
    <t>CATASTRO</t>
  </si>
  <si>
    <t>MERCADOS</t>
  </si>
  <si>
    <t>MIERCOLES CIUDADANO</t>
  </si>
  <si>
    <t>RECURSOS HUMANOS</t>
  </si>
  <si>
    <t>MUJER</t>
  </si>
  <si>
    <t>INGRESOS</t>
  </si>
  <si>
    <t>EGRESOS</t>
  </si>
  <si>
    <t>3.11.3 Reordenar de forma equitativa las vialidades para proporcionar espacio justo y seguro para todos los vehículos de transporte motorizado y no motorizado.</t>
  </si>
  <si>
    <t>REGISTRO CIVIL</t>
  </si>
  <si>
    <t>CONSEJERIA JURIDICA</t>
  </si>
  <si>
    <t>SERVICIOS PUBLICOS</t>
  </si>
  <si>
    <t>Dirección GENERAL DE SERVICIOS PUBLICOS</t>
  </si>
  <si>
    <t>Dirección GENERAL DE OBRAS PUBLICAS</t>
  </si>
  <si>
    <t>Dirección GENERAL DE BIENESTAR SOCIAL</t>
  </si>
  <si>
    <t>Dirección GENERAL DE SEGURIDAD PUBLICA TRANSITO Y VIALIDAD</t>
  </si>
  <si>
    <t>SECRETARIA DEL AYUNTAMIENTO</t>
  </si>
  <si>
    <t>COMISION MUNICIPAL DE LOS DERECHOS HUMANOS</t>
  </si>
  <si>
    <t>DIRECION GENERAL DE DESARROLLO URBANO Y Ecología</t>
  </si>
  <si>
    <t>OFICINA DE LA PRESIDENCIA</t>
  </si>
  <si>
    <t>DIRECDCION GENERAL DE LA Contraloría MUNICIPAL Y DESARROLLO ADMINISTRATIVO</t>
  </si>
  <si>
    <t>TESORERIA</t>
  </si>
  <si>
    <t>IMPLAN</t>
  </si>
  <si>
    <t>SIAPA</t>
  </si>
  <si>
    <t>DIF</t>
  </si>
  <si>
    <t>CONCENTRADO DEPENDENCIAS</t>
  </si>
  <si>
    <t>CONCENTRADO EJES</t>
  </si>
  <si>
    <t>DEPENDENCIAS</t>
  </si>
  <si>
    <t>PUBLICADO</t>
  </si>
  <si>
    <t>ENTREGADO</t>
  </si>
  <si>
    <t>FALTAN</t>
  </si>
  <si>
    <t>EJES</t>
  </si>
  <si>
    <t>ENTRGADO</t>
  </si>
  <si>
    <t>NOMBRE DEL EJE</t>
  </si>
  <si>
    <t>BIENESTAR SOCIAL</t>
  </si>
  <si>
    <t>El Cambio en el Bienestar Social</t>
  </si>
  <si>
    <t>Municipio con Seguridad y Confianza</t>
  </si>
  <si>
    <t>Tepic Ordenado y Sustentable</t>
  </si>
  <si>
    <t>DGSPTyV</t>
  </si>
  <si>
    <t xml:space="preserve">Reactivación Económica Solidaria </t>
  </si>
  <si>
    <t>OBRAS PUBLICAS</t>
  </si>
  <si>
    <t>Participación Ciudadana</t>
  </si>
  <si>
    <t>Honestidad y Buen Gobierno</t>
  </si>
  <si>
    <t>TOTAL</t>
  </si>
  <si>
    <t>TOTAL DE PROGRAMAS</t>
  </si>
  <si>
    <t>EJE 1</t>
  </si>
  <si>
    <t>DIRECCIONES</t>
  </si>
  <si>
    <t>FALTA POR ENTREGAR</t>
  </si>
  <si>
    <t>DEPENDENCIA</t>
  </si>
  <si>
    <t>Aseo Publico</t>
  </si>
  <si>
    <t>Alumbrado</t>
  </si>
  <si>
    <t>Panteones</t>
  </si>
  <si>
    <t>Parques</t>
  </si>
  <si>
    <t>Obras Publicas</t>
  </si>
  <si>
    <t>Deporte</t>
  </si>
  <si>
    <t>Juventud</t>
  </si>
  <si>
    <t>Arte y Cultura</t>
  </si>
  <si>
    <t>EJE 2</t>
  </si>
  <si>
    <t>Proteccion Civil</t>
  </si>
  <si>
    <t>Derechos Humanos</t>
  </si>
  <si>
    <t>EJE 3</t>
  </si>
  <si>
    <t>EJE 4</t>
  </si>
  <si>
    <t>Fomento Economico</t>
  </si>
  <si>
    <t>Rural</t>
  </si>
  <si>
    <t>Turismo</t>
  </si>
  <si>
    <t>Indigenas</t>
  </si>
  <si>
    <t>Rastro</t>
  </si>
  <si>
    <t>EJE 5</t>
  </si>
  <si>
    <t>EJE 6</t>
  </si>
  <si>
    <t>Transparencia</t>
  </si>
  <si>
    <t>Innovacion</t>
  </si>
  <si>
    <t>Catastro</t>
  </si>
  <si>
    <t>Miercoles Ciudadano</t>
  </si>
  <si>
    <t>Recursos Humanos</t>
  </si>
  <si>
    <t>Mujeres</t>
  </si>
  <si>
    <t>DISCAPACITADO</t>
  </si>
  <si>
    <t>Consejeria Juridica</t>
  </si>
  <si>
    <t>Registro Civil</t>
  </si>
  <si>
    <t>Egresos</t>
  </si>
  <si>
    <t>Ingresos</t>
  </si>
  <si>
    <t>Logistica</t>
  </si>
  <si>
    <t>CONTRALORÍA</t>
  </si>
  <si>
    <t>Supervisión</t>
  </si>
  <si>
    <t>Mercados</t>
  </si>
  <si>
    <t>DESCENTRALIZADOS</t>
  </si>
  <si>
    <t>CONCENTRADO</t>
  </si>
  <si>
    <t>6.31.11 Elaborar en todas las áreas de la administración manuales de procedimientos que permitan estandarizar los procesos, garantizando con ello un mejor desempeñ</t>
  </si>
  <si>
    <t>Lic. César Arturo Galaviz López</t>
  </si>
  <si>
    <t>DIRECTOR DE CONTRALORÍA Y DESARROLLO ADMINISTRATIVO</t>
  </si>
  <si>
    <t>ELABORÓ</t>
  </si>
  <si>
    <t>DIRECCIÓN GENERAL DE BIENESTAR SOCIAL</t>
  </si>
  <si>
    <t>EVALUACIÓN 2017</t>
  </si>
  <si>
    <t>DIRECCIÓN GENERAL DE DESARROLLO URBANO Y ECOLOGÍA</t>
  </si>
  <si>
    <t>DIRECCIÓN GENERAL DE SEGURIDAD PUBLICA, TRANSITO Y VIALIDAD</t>
  </si>
  <si>
    <t>DIRECCIÓN GENERAL DE OBRAS PUBLICAS</t>
  </si>
  <si>
    <t>DIRECCIÓN GENERAL DE SERVICIOS PUBLICOS</t>
  </si>
  <si>
    <t>CONTRALORÍA MUNICIPAL</t>
  </si>
  <si>
    <t>comites</t>
  </si>
  <si>
    <t>social</t>
  </si>
  <si>
    <t>liliana</t>
  </si>
  <si>
    <t>En el Segundo Trimestre no se han realizado miercoles ciudadano</t>
  </si>
  <si>
    <t>*</t>
  </si>
  <si>
    <t>Contraloría</t>
  </si>
  <si>
    <t>*cambio</t>
  </si>
  <si>
    <t>*oficio</t>
  </si>
  <si>
    <t>EVALUACIÓN JULIO-SEPTIEMBRE DE 2017</t>
  </si>
  <si>
    <t>Lic. José Walter Enciso Saavedra</t>
  </si>
  <si>
    <t>JEFA DE CONTRALORIA SOCIAL</t>
  </si>
  <si>
    <t>Mtra. Myriam Rocio Tirado Zuñiga</t>
  </si>
  <si>
    <t>DIRECTOR DE RESPONSABILIDADES Y DESARROLLO ADMINISTRATIVO</t>
  </si>
  <si>
    <t>Lic. Carlos Ruvalcaba Quintero</t>
  </si>
  <si>
    <t>H. XLI AYUNTAMIENTO CONSTITUCIONAL DE TEPIC</t>
  </si>
  <si>
    <t>JUSTIFICACION</t>
  </si>
  <si>
    <t>*Justificación: En el presente trimestre se aperturaron seis nuevos expedientes, de los cuales sólo fue posible concluir cuatro. No obstante, en este periodo se concluyeron diez expedientes, pues se encontraban seis rezagados. Por tanto, de la suma de los seis expedientes concluidos mediante sesión ante el Consejo Ciudadano más los cuatro expedientes concluidos en el presente trimestre que tambièn fueron aperturados durante el mismo, se obtuvo el numerador de la segunda fila correspondiente al indicador "Expedientes de quejas".</t>
  </si>
  <si>
    <t>NO SE HA LLEVADO A CABO EL PROCESO DE CERTIFICACIÓN POR CUESTIONES PRESUPUESTALES</t>
  </si>
  <si>
    <t>En el Tercer Trimestre no se realizaron invitaciones pagadas</t>
  </si>
  <si>
    <t>En el Tercer Trimestre no se impartieron cursos</t>
  </si>
  <si>
    <t>hubo incremento en la recaudacion de todos los rubros contra lo presupuestado, en fortalecimiento financiero que el gobierno federal otorga, esos convenios se dan, no los presupuestamos, por eso cuando llegan inflan los presupuestos y en los meses de junio y julio hubo, CONVENIO FEDERAL LLAMADO FORTALECIMIENTO FINANCIEROS, diferencia de $41,363,169.86</t>
  </si>
  <si>
    <t>Actividad no programada para este trimestre</t>
  </si>
</sst>
</file>

<file path=xl/styles.xml><?xml version="1.0" encoding="utf-8"?>
<styleSheet xmlns="http://schemas.openxmlformats.org/spreadsheetml/2006/main">
  <numFmts count="2">
    <numFmt numFmtId="164" formatCode="0.000%"/>
    <numFmt numFmtId="165" formatCode="0.0%"/>
  </numFmts>
  <fonts count="22">
    <font>
      <sz val="11"/>
      <color theme="1"/>
      <name val="Calibri"/>
      <family val="2"/>
      <scheme val="minor"/>
    </font>
    <font>
      <sz val="6"/>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u/>
      <sz val="11"/>
      <color theme="10"/>
      <name val="Calibri"/>
      <family val="2"/>
    </font>
    <font>
      <b/>
      <sz val="14"/>
      <color theme="1"/>
      <name val="Arial"/>
      <family val="2"/>
    </font>
    <font>
      <b/>
      <sz val="10"/>
      <color theme="1"/>
      <name val="Arial"/>
      <family val="2"/>
    </font>
    <font>
      <b/>
      <sz val="12"/>
      <color theme="1"/>
      <name val="Calibri"/>
      <family val="2"/>
      <scheme val="minor"/>
    </font>
    <font>
      <sz val="8"/>
      <color rgb="FF414042"/>
      <name val="Calibri"/>
      <family val="2"/>
      <scheme val="minor"/>
    </font>
    <font>
      <sz val="8"/>
      <color theme="1"/>
      <name val="Calibri"/>
      <family val="2"/>
    </font>
    <font>
      <sz val="8"/>
      <name val="Calibri"/>
      <family val="2"/>
    </font>
    <font>
      <sz val="8"/>
      <color rgb="FF231F20"/>
      <name val="Calibri"/>
      <family val="2"/>
      <scheme val="minor"/>
    </font>
    <font>
      <sz val="8"/>
      <name val="Calibri"/>
      <family val="2"/>
      <scheme val="minor"/>
    </font>
    <font>
      <sz val="8"/>
      <color theme="0"/>
      <name val="Calibri"/>
      <family val="2"/>
      <scheme val="minor"/>
    </font>
    <font>
      <b/>
      <sz val="11"/>
      <color theme="1"/>
      <name val="Calibri"/>
      <family val="2"/>
      <scheme val="minor"/>
    </font>
    <font>
      <u/>
      <sz val="24"/>
      <color theme="10"/>
      <name val="Calibri"/>
      <family val="2"/>
    </font>
    <font>
      <sz val="26"/>
      <color theme="1"/>
      <name val="Calibri"/>
      <family val="2"/>
      <scheme val="minor"/>
    </font>
    <font>
      <u/>
      <sz val="11"/>
      <color theme="1"/>
      <name val="Calibri"/>
      <family val="2"/>
      <scheme val="minor"/>
    </font>
    <font>
      <b/>
      <sz val="9"/>
      <color theme="1"/>
      <name val="Calibri"/>
      <family val="2"/>
      <scheme val="minor"/>
    </font>
    <font>
      <sz val="8"/>
      <color rgb="FF000000"/>
      <name val="Calibri"/>
      <family val="2"/>
      <charset val="1"/>
    </font>
    <font>
      <sz val="8"/>
      <color indexed="8"/>
      <name val="Calibri"/>
      <family val="2"/>
      <charset val="1"/>
    </font>
  </fonts>
  <fills count="8">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33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5" fillId="0" borderId="0" applyNumberFormat="0" applyFill="0" applyBorder="0" applyAlignment="0" applyProtection="0">
      <alignment vertical="top"/>
      <protection locked="0"/>
    </xf>
    <xf numFmtId="9" fontId="2" fillId="0" borderId="0" applyFont="0" applyFill="0" applyBorder="0" applyAlignment="0" applyProtection="0"/>
  </cellStyleXfs>
  <cellXfs count="252">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Font="1"/>
    <xf numFmtId="0" fontId="0" fillId="0" borderId="0" xfId="0" applyFill="1"/>
    <xf numFmtId="0" fontId="0" fillId="0" borderId="0" xfId="0" applyFill="1" applyBorder="1"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wrapText="1"/>
    </xf>
    <xf numFmtId="0" fontId="0" fillId="0" borderId="0" xfId="0" applyFill="1" applyAlignment="1">
      <alignment wrapText="1"/>
    </xf>
    <xf numFmtId="0" fontId="0" fillId="0" borderId="0" xfId="0" applyAlignment="1">
      <alignment wrapText="1"/>
    </xf>
    <xf numFmtId="9" fontId="1" fillId="0" borderId="0" xfId="0" applyNumberFormat="1" applyFont="1"/>
    <xf numFmtId="1" fontId="0" fillId="0" borderId="0" xfId="0" applyNumberFormat="1"/>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2" xfId="0" applyFont="1" applyBorder="1" applyAlignment="1">
      <alignment horizontal="center" vertical="center"/>
    </xf>
    <xf numFmtId="1" fontId="3"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wrapText="1"/>
    </xf>
    <xf numFmtId="9" fontId="5" fillId="0" borderId="2" xfId="1" applyNumberFormat="1" applyBorder="1" applyAlignment="1" applyProtection="1">
      <alignment horizontal="center" vertical="center" wrapText="1"/>
    </xf>
    <xf numFmtId="0" fontId="4" fillId="0"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0" xfId="0" applyFont="1" applyAlignment="1">
      <alignment wrapText="1"/>
    </xf>
    <xf numFmtId="0" fontId="4"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9" fontId="10" fillId="0" borderId="2" xfId="0" applyNumberFormat="1"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xf>
    <xf numFmtId="9" fontId="4" fillId="0" borderId="2" xfId="0" applyNumberFormat="1" applyFont="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0" xfId="0" applyFont="1"/>
    <xf numFmtId="0" fontId="4" fillId="0" borderId="0" xfId="0" applyFont="1" applyAlignment="1">
      <alignment horizontal="center" vertical="center"/>
    </xf>
    <xf numFmtId="0" fontId="12"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0" fillId="0" borderId="0" xfId="0" applyBorder="1"/>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9" fontId="1"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wrapText="1"/>
    </xf>
    <xf numFmtId="0" fontId="4" fillId="0" borderId="1" xfId="0" applyFont="1" applyBorder="1" applyAlignment="1">
      <alignment horizontal="center" vertical="center" wrapText="1"/>
    </xf>
    <xf numFmtId="9" fontId="1" fillId="0" borderId="0"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9" fontId="14" fillId="0" borderId="2" xfId="0" applyNumberFormat="1" applyFont="1" applyBorder="1" applyAlignment="1">
      <alignment horizontal="center" vertical="center" wrapText="1"/>
    </xf>
    <xf numFmtId="0" fontId="4" fillId="0" borderId="0" xfId="0" applyFont="1" applyAlignment="1">
      <alignment horizontal="center" vertical="center" wrapText="1"/>
    </xf>
    <xf numFmtId="0" fontId="4" fillId="5" borderId="0" xfId="0" applyFont="1" applyFill="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1" xfId="0" applyFont="1" applyBorder="1" applyAlignment="1">
      <alignment horizontal="center"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0" fillId="0" borderId="11" xfId="0" applyBorder="1" applyAlignment="1">
      <alignment horizontal="center"/>
    </xf>
    <xf numFmtId="0" fontId="0" fillId="0" borderId="2" xfId="0" applyBorder="1" applyAlignment="1">
      <alignment horizontal="center"/>
    </xf>
    <xf numFmtId="0" fontId="0" fillId="0" borderId="12" xfId="0" applyBorder="1" applyAlignment="1">
      <alignment horizontal="center" vertical="center"/>
    </xf>
    <xf numFmtId="0" fontId="15" fillId="2"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vertical="center"/>
    </xf>
    <xf numFmtId="0" fontId="0" fillId="0" borderId="17" xfId="0" applyBorder="1" applyAlignment="1">
      <alignment horizontal="center" vertical="center"/>
    </xf>
    <xf numFmtId="0" fontId="15" fillId="2" borderId="18" xfId="0" applyFont="1" applyFill="1" applyBorder="1" applyAlignment="1">
      <alignment horizontal="center"/>
    </xf>
    <xf numFmtId="0" fontId="0" fillId="0" borderId="3" xfId="0" applyBorder="1" applyAlignment="1">
      <alignment horizontal="center"/>
    </xf>
    <xf numFmtId="0" fontId="0" fillId="0" borderId="19" xfId="0" applyBorder="1" applyAlignment="1">
      <alignment horizontal="center" vertical="center"/>
    </xf>
    <xf numFmtId="0" fontId="15" fillId="2" borderId="20" xfId="0" applyFont="1"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vertical="center"/>
    </xf>
    <xf numFmtId="0" fontId="15" fillId="2" borderId="24" xfId="0" applyFont="1" applyFill="1" applyBorder="1" applyAlignment="1">
      <alignment horizontal="center"/>
    </xf>
    <xf numFmtId="0" fontId="0" fillId="0" borderId="9" xfId="0" applyBorder="1" applyAlignment="1">
      <alignment horizontal="center"/>
    </xf>
    <xf numFmtId="0" fontId="0" fillId="0" borderId="25" xfId="0" applyBorder="1" applyAlignment="1">
      <alignment horizontal="center" vertical="center"/>
    </xf>
    <xf numFmtId="0" fontId="0" fillId="0" borderId="27" xfId="0" applyBorder="1" applyAlignment="1">
      <alignment horizontal="center" vertical="center"/>
    </xf>
    <xf numFmtId="0" fontId="15" fillId="2" borderId="28" xfId="0" applyFont="1" applyFill="1" applyBorder="1" applyAlignment="1">
      <alignment horizontal="right"/>
    </xf>
    <xf numFmtId="0" fontId="15" fillId="0" borderId="28" xfId="0" applyFont="1" applyBorder="1" applyAlignment="1">
      <alignment horizontal="center"/>
    </xf>
    <xf numFmtId="0" fontId="0" fillId="0" borderId="29" xfId="0" applyBorder="1" applyAlignment="1">
      <alignment horizontal="center" vertical="center"/>
    </xf>
    <xf numFmtId="9" fontId="0" fillId="0" borderId="0" xfId="2" applyFont="1" applyAlignment="1">
      <alignment horizontal="center"/>
    </xf>
    <xf numFmtId="0" fontId="15" fillId="2" borderId="0" xfId="0" applyFont="1" applyFill="1" applyAlignment="1">
      <alignment horizontal="right"/>
    </xf>
    <xf numFmtId="0" fontId="15" fillId="0" borderId="0" xfId="0" applyFont="1" applyAlignment="1">
      <alignment horizontal="center"/>
    </xf>
    <xf numFmtId="0" fontId="15" fillId="2" borderId="30" xfId="0" applyFont="1" applyFill="1" applyBorder="1"/>
    <xf numFmtId="0" fontId="15" fillId="2" borderId="31" xfId="0" applyFont="1" applyFill="1" applyBorder="1"/>
    <xf numFmtId="0" fontId="15" fillId="2" borderId="31" xfId="0" applyFont="1" applyFill="1" applyBorder="1" applyAlignment="1">
      <alignment horizontal="center" vertical="center"/>
    </xf>
    <xf numFmtId="0" fontId="15" fillId="2" borderId="32" xfId="0" applyFont="1" applyFill="1" applyBorder="1" applyAlignment="1">
      <alignment horizontal="center" vertical="center"/>
    </xf>
    <xf numFmtId="0" fontId="0" fillId="0" borderId="11" xfId="0" applyBorder="1"/>
    <xf numFmtId="0" fontId="0" fillId="0" borderId="11" xfId="0" applyBorder="1" applyAlignment="1">
      <alignment horizontal="center" vertical="center"/>
    </xf>
    <xf numFmtId="0" fontId="0" fillId="0" borderId="2" xfId="0" applyBorder="1"/>
    <xf numFmtId="0" fontId="0" fillId="0" borderId="2" xfId="0" applyBorder="1" applyAlignment="1">
      <alignment horizontal="center" vertical="center"/>
    </xf>
    <xf numFmtId="0" fontId="0" fillId="0" borderId="22" xfId="0" applyBorder="1"/>
    <xf numFmtId="0" fontId="0" fillId="0" borderId="22" xfId="0" applyBorder="1" applyAlignment="1">
      <alignment horizontal="center" vertical="center"/>
    </xf>
    <xf numFmtId="0" fontId="0" fillId="0" borderId="36" xfId="0" applyBorder="1" applyAlignment="1">
      <alignment horizontal="left" vertical="center"/>
    </xf>
    <xf numFmtId="0" fontId="0" fillId="0" borderId="4" xfId="0" applyBorder="1" applyAlignment="1">
      <alignment horizontal="center" vertical="center"/>
    </xf>
    <xf numFmtId="0" fontId="0" fillId="0" borderId="4" xfId="0" applyBorder="1"/>
    <xf numFmtId="0" fontId="0" fillId="0" borderId="37" xfId="0" applyBorder="1" applyAlignment="1">
      <alignment horizontal="center" vertical="center"/>
    </xf>
    <xf numFmtId="0" fontId="15" fillId="2" borderId="30" xfId="0" applyFont="1" applyFill="1" applyBorder="1" applyAlignment="1">
      <alignment horizontal="right"/>
    </xf>
    <xf numFmtId="0" fontId="0" fillId="0" borderId="31" xfId="0" applyBorder="1" applyAlignment="1">
      <alignment horizontal="center" vertical="center"/>
    </xf>
    <xf numFmtId="0" fontId="15" fillId="2" borderId="31" xfId="0" applyFont="1" applyFill="1" applyBorder="1" applyAlignment="1">
      <alignment horizontal="right"/>
    </xf>
    <xf numFmtId="0" fontId="0" fillId="0" borderId="32" xfId="0" applyBorder="1" applyAlignment="1">
      <alignment horizontal="center" vertical="center"/>
    </xf>
    <xf numFmtId="0" fontId="15" fillId="0" borderId="0" xfId="0" applyFont="1" applyFill="1" applyAlignment="1">
      <alignment horizontal="right"/>
    </xf>
    <xf numFmtId="0" fontId="0" fillId="0" borderId="30" xfId="0" applyBorder="1"/>
    <xf numFmtId="0" fontId="0" fillId="0" borderId="31" xfId="0" applyBorder="1" applyAlignment="1">
      <alignment horizontal="center"/>
    </xf>
    <xf numFmtId="0" fontId="0" fillId="0" borderId="31" xfId="0" applyBorder="1"/>
    <xf numFmtId="0" fontId="15" fillId="2" borderId="33" xfId="0" applyFont="1" applyFill="1" applyBorder="1"/>
    <xf numFmtId="0" fontId="15" fillId="2" borderId="34" xfId="0" applyFont="1" applyFill="1" applyBorder="1"/>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0" fillId="0" borderId="2" xfId="0" applyFill="1" applyBorder="1"/>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left" vertical="center"/>
    </xf>
    <xf numFmtId="0" fontId="15" fillId="2" borderId="39" xfId="0" applyFont="1" applyFill="1" applyBorder="1" applyAlignment="1">
      <alignment horizontal="right"/>
    </xf>
    <xf numFmtId="0" fontId="0" fillId="0" borderId="40" xfId="0" applyBorder="1" applyAlignment="1">
      <alignment horizontal="center"/>
    </xf>
    <xf numFmtId="0" fontId="15" fillId="2" borderId="40" xfId="0" applyFont="1" applyFill="1" applyBorder="1" applyAlignment="1">
      <alignment horizontal="right"/>
    </xf>
    <xf numFmtId="0" fontId="0" fillId="0" borderId="40" xfId="0" applyBorder="1" applyAlignment="1">
      <alignment horizontal="center" vertical="center"/>
    </xf>
    <xf numFmtId="0" fontId="0" fillId="0" borderId="39" xfId="0" applyBorder="1"/>
    <xf numFmtId="0" fontId="0" fillId="0" borderId="40" xfId="0" applyBorder="1"/>
    <xf numFmtId="0" fontId="0" fillId="0" borderId="5" xfId="0" applyBorder="1"/>
    <xf numFmtId="0" fontId="0" fillId="0" borderId="5"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center" vertical="center" wrapText="1"/>
    </xf>
    <xf numFmtId="0" fontId="0" fillId="0" borderId="0" xfId="0" applyBorder="1" applyAlignment="1">
      <alignment horizontal="center"/>
    </xf>
    <xf numFmtId="0" fontId="0" fillId="0" borderId="9" xfId="0" applyBorder="1" applyAlignment="1">
      <alignment horizontal="center" vertical="center"/>
    </xf>
    <xf numFmtId="0" fontId="15" fillId="2" borderId="43" xfId="0" applyFont="1" applyFill="1" applyBorder="1" applyAlignment="1">
      <alignment horizontal="center"/>
    </xf>
    <xf numFmtId="0" fontId="0" fillId="0" borderId="28" xfId="0" applyBorder="1" applyAlignment="1">
      <alignment horizontal="center"/>
    </xf>
    <xf numFmtId="0" fontId="0" fillId="0" borderId="7" xfId="0"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5" fillId="0" borderId="0" xfId="1" applyAlignment="1" applyProtection="1"/>
    <xf numFmtId="0" fontId="5" fillId="0" borderId="30" xfId="1" applyBorder="1" applyAlignment="1" applyProtection="1"/>
    <xf numFmtId="0" fontId="5" fillId="0" borderId="39" xfId="1" applyBorder="1" applyAlignment="1" applyProtection="1"/>
    <xf numFmtId="0" fontId="5" fillId="2" borderId="10" xfId="1" applyFill="1" applyBorder="1" applyAlignment="1" applyProtection="1"/>
    <xf numFmtId="0" fontId="5" fillId="2" borderId="16" xfId="1" applyFill="1" applyBorder="1" applyAlignment="1" applyProtection="1"/>
    <xf numFmtId="0" fontId="5" fillId="6" borderId="16" xfId="1" applyFill="1" applyBorder="1" applyAlignment="1" applyProtection="1"/>
    <xf numFmtId="0" fontId="5" fillId="6" borderId="26" xfId="1" applyFill="1" applyBorder="1" applyAlignment="1" applyProtection="1"/>
    <xf numFmtId="0" fontId="0" fillId="0" borderId="0" xfId="0" applyFont="1" applyFill="1" applyAlignment="1">
      <alignment vertical="center" wrapText="1"/>
    </xf>
    <xf numFmtId="0" fontId="20" fillId="0" borderId="2" xfId="0" applyFont="1" applyBorder="1" applyAlignment="1">
      <alignment horizontal="center" vertical="center" wrapText="1"/>
    </xf>
    <xf numFmtId="0" fontId="4" fillId="0" borderId="2" xfId="0" applyFont="1" applyBorder="1" applyAlignment="1">
      <alignment horizontal="center" vertical="center" wrapText="1"/>
    </xf>
    <xf numFmtId="9" fontId="4" fillId="0" borderId="2" xfId="2" applyFont="1" applyBorder="1" applyAlignment="1">
      <alignment horizontal="center" vertical="center" wrapText="1"/>
    </xf>
    <xf numFmtId="164" fontId="5" fillId="0" borderId="2" xfId="1" applyNumberFormat="1" applyBorder="1" applyAlignment="1" applyProtection="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4"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1" fillId="0" borderId="47" xfId="0" applyFont="1" applyBorder="1" applyAlignment="1">
      <alignment horizontal="center" vertical="center" wrapText="1"/>
    </xf>
    <xf numFmtId="1"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0" fillId="5" borderId="0" xfId="0" applyFill="1"/>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9" fontId="4" fillId="0" borderId="0" xfId="2" applyFont="1" applyAlignment="1">
      <alignment horizontal="center" vertical="center"/>
    </xf>
    <xf numFmtId="0" fontId="4" fillId="0" borderId="0" xfId="0" applyFont="1" applyFill="1" applyBorder="1" applyAlignment="1">
      <alignment horizontal="center" vertical="center" wrapText="1"/>
    </xf>
    <xf numFmtId="9" fontId="13" fillId="0" borderId="2"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5" borderId="0" xfId="0" applyFill="1" applyAlignment="1">
      <alignment horizontal="center" vertical="center" wrapText="1"/>
    </xf>
    <xf numFmtId="0" fontId="4" fillId="0" borderId="2" xfId="0" applyFont="1" applyBorder="1" applyAlignment="1">
      <alignment horizontal="center" vertical="center" wrapText="1"/>
    </xf>
    <xf numFmtId="0" fontId="4" fillId="7"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165" fontId="5" fillId="0" borderId="2" xfId="1" applyNumberFormat="1" applyBorder="1" applyAlignment="1" applyProtection="1">
      <alignment horizontal="center" vertical="center" wrapText="1"/>
    </xf>
    <xf numFmtId="0" fontId="4" fillId="0" borderId="2" xfId="0" applyFont="1" applyBorder="1" applyAlignment="1">
      <alignment horizontal="center" vertical="center" wrapText="1"/>
    </xf>
    <xf numFmtId="3" fontId="4" fillId="0" borderId="2" xfId="0" applyNumberFormat="1" applyFont="1" applyFill="1" applyBorder="1" applyAlignment="1">
      <alignment horizontal="center" vertical="center" wrapText="1"/>
    </xf>
    <xf numFmtId="4" fontId="4" fillId="0" borderId="0" xfId="0" applyNumberFormat="1" applyFont="1" applyAlignment="1">
      <alignment wrapText="1"/>
    </xf>
    <xf numFmtId="0" fontId="0" fillId="0" borderId="0" xfId="0" applyAlignment="1">
      <alignment horizontal="center"/>
    </xf>
    <xf numFmtId="0" fontId="17" fillId="0" borderId="7" xfId="0" applyFont="1" applyBorder="1" applyAlignment="1">
      <alignment horizontal="center" vertical="center"/>
    </xf>
    <xf numFmtId="0" fontId="15" fillId="0" borderId="7" xfId="0" applyFont="1" applyBorder="1" applyAlignment="1">
      <alignment horizontal="center"/>
    </xf>
    <xf numFmtId="0" fontId="5" fillId="0" borderId="10" xfId="1" applyBorder="1" applyAlignment="1" applyProtection="1">
      <alignment horizontal="left" vertical="center"/>
    </xf>
    <xf numFmtId="0" fontId="5" fillId="0" borderId="16" xfId="1" applyBorder="1" applyAlignment="1" applyProtection="1">
      <alignment horizontal="left" vertical="center"/>
    </xf>
    <xf numFmtId="0" fontId="5" fillId="0" borderId="26" xfId="1" applyBorder="1" applyAlignment="1" applyProtection="1">
      <alignment horizontal="left"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16" fillId="0" borderId="0" xfId="1" applyFont="1" applyBorder="1" applyAlignment="1" applyProtection="1">
      <alignment horizont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42" xfId="0" applyBorder="1" applyAlignment="1">
      <alignment horizontal="lef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left" vertical="center"/>
    </xf>
    <xf numFmtId="0" fontId="0" fillId="0" borderId="41" xfId="0" applyBorder="1" applyAlignment="1">
      <alignment horizontal="left" vertical="center"/>
    </xf>
    <xf numFmtId="0" fontId="0" fillId="0" borderId="5" xfId="0" applyBorder="1" applyAlignment="1">
      <alignment horizontal="center" vertical="center"/>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26" xfId="0" applyBorder="1" applyAlignment="1">
      <alignment horizontal="left"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4" fillId="0" borderId="2" xfId="0" applyFont="1" applyFill="1" applyBorder="1" applyAlignment="1">
      <alignment horizontal="center" vertical="center" wrapText="1"/>
    </xf>
    <xf numFmtId="0" fontId="8" fillId="0" borderId="6" xfId="0" applyFont="1" applyBorder="1" applyAlignment="1">
      <alignment horizontal="left" vertical="center" wrapText="1"/>
    </xf>
    <xf numFmtId="0" fontId="3" fillId="2" borderId="2" xfId="0"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Border="1" applyAlignment="1">
      <alignment horizontal="justify" vertical="center" wrapText="1"/>
    </xf>
    <xf numFmtId="0" fontId="10"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1" xfId="0" applyFont="1" applyBorder="1" applyAlignment="1">
      <alignment horizontal="center" wrapText="1"/>
    </xf>
    <xf numFmtId="0" fontId="4" fillId="0" borderId="5" xfId="0" applyFont="1" applyBorder="1" applyAlignment="1">
      <alignment horizontal="center" wrapText="1"/>
    </xf>
    <xf numFmtId="0" fontId="4" fillId="0" borderId="4" xfId="0" applyFont="1" applyFill="1" applyBorder="1" applyAlignment="1">
      <alignment horizontal="center" vertical="center" wrapText="1"/>
    </xf>
    <xf numFmtId="0" fontId="4" fillId="5" borderId="0" xfId="0" applyFont="1" applyFill="1" applyAlignment="1">
      <alignment horizontal="justify" wrapText="1"/>
    </xf>
    <xf numFmtId="0" fontId="8" fillId="0" borderId="0" xfId="0" applyFont="1" applyBorder="1" applyAlignment="1">
      <alignment horizontal="left" vertical="center" wrapText="1"/>
    </xf>
    <xf numFmtId="0" fontId="13"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pplyBorder="1" applyAlignment="1">
      <alignment horizontal="center" vertical="center" wrapText="1"/>
    </xf>
    <xf numFmtId="0" fontId="19" fillId="0" borderId="0" xfId="0" applyFont="1" applyAlignment="1">
      <alignment horizontal="center"/>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3" xfId="0" applyFont="1" applyBorder="1" applyAlignment="1">
      <alignment horizontal="center" vertical="center"/>
    </xf>
  </cellXfs>
  <cellStyles count="3">
    <cellStyle name="Hipervínculo" xfId="1" builtinId="8"/>
    <cellStyle name="Normal" xfId="0" builtinId="0"/>
    <cellStyle name="Porcentual" xfId="2" builtinId="5"/>
  </cellStyles>
  <dxfs count="384">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33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0</xdr:row>
      <xdr:rowOff>57150</xdr:rowOff>
    </xdr:from>
    <xdr:to>
      <xdr:col>1</xdr:col>
      <xdr:colOff>323850</xdr:colOff>
      <xdr:row>3</xdr:row>
      <xdr:rowOff>26714</xdr:rowOff>
    </xdr:to>
    <xdr:pic>
      <xdr:nvPicPr>
        <xdr:cNvPr id="7" name="Picture 3" descr="C:\Users\usuario\Desktop\ESCUDO XLI.jpg"/>
        <xdr:cNvPicPr>
          <a:picLocks noChangeAspect="1" noChangeArrowheads="1"/>
        </xdr:cNvPicPr>
      </xdr:nvPicPr>
      <xdr:blipFill>
        <a:blip xmlns:r="http://schemas.openxmlformats.org/officeDocument/2006/relationships" r:embed="rId1" cstate="print"/>
        <a:srcRect/>
        <a:stretch>
          <a:fillRect/>
        </a:stretch>
      </xdr:blipFill>
      <xdr:spPr bwMode="auto">
        <a:xfrm>
          <a:off x="533400" y="57150"/>
          <a:ext cx="800100" cy="645839"/>
        </a:xfrm>
        <a:prstGeom prst="rect">
          <a:avLst/>
        </a:prstGeom>
        <a:noFill/>
      </xdr:spPr>
    </xdr:pic>
    <xdr:clientData/>
  </xdr:twoCellAnchor>
  <xdr:twoCellAnchor editAs="oneCell">
    <xdr:from>
      <xdr:col>10</xdr:col>
      <xdr:colOff>533400</xdr:colOff>
      <xdr:row>0</xdr:row>
      <xdr:rowOff>114300</xdr:rowOff>
    </xdr:from>
    <xdr:to>
      <xdr:col>12</xdr:col>
      <xdr:colOff>111621</xdr:colOff>
      <xdr:row>3</xdr:row>
      <xdr:rowOff>49477</xdr:rowOff>
    </xdr:to>
    <xdr:pic>
      <xdr:nvPicPr>
        <xdr:cNvPr id="8" name="Picture 2" descr="C:\Users\usuario\Desktop\logo 1.jpg"/>
        <xdr:cNvPicPr>
          <a:picLocks noChangeAspect="1" noChangeArrowheads="1"/>
        </xdr:cNvPicPr>
      </xdr:nvPicPr>
      <xdr:blipFill>
        <a:blip xmlns:r="http://schemas.openxmlformats.org/officeDocument/2006/relationships" r:embed="rId2" cstate="print"/>
        <a:srcRect/>
        <a:stretch>
          <a:fillRect/>
        </a:stretch>
      </xdr:blipFill>
      <xdr:spPr bwMode="auto">
        <a:xfrm>
          <a:off x="11534775" y="114300"/>
          <a:ext cx="1168896" cy="61145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76200</xdr:rowOff>
    </xdr:from>
    <xdr:to>
      <xdr:col>1</xdr:col>
      <xdr:colOff>161925</xdr:colOff>
      <xdr:row>3</xdr:row>
      <xdr:rowOff>45764</xdr:rowOff>
    </xdr:to>
    <xdr:pic>
      <xdr:nvPicPr>
        <xdr:cNvPr id="11" name="Picture 3" descr="C:\Users\usuario\Desktop\ESCUDO XLI.jpg"/>
        <xdr:cNvPicPr>
          <a:picLocks noChangeAspect="1" noChangeArrowheads="1"/>
        </xdr:cNvPicPr>
      </xdr:nvPicPr>
      <xdr:blipFill>
        <a:blip xmlns:r="http://schemas.openxmlformats.org/officeDocument/2006/relationships" r:embed="rId1" cstate="print"/>
        <a:srcRect/>
        <a:stretch>
          <a:fillRect/>
        </a:stretch>
      </xdr:blipFill>
      <xdr:spPr bwMode="auto">
        <a:xfrm>
          <a:off x="371475" y="76200"/>
          <a:ext cx="800100" cy="645839"/>
        </a:xfrm>
        <a:prstGeom prst="rect">
          <a:avLst/>
        </a:prstGeom>
        <a:noFill/>
      </xdr:spPr>
    </xdr:pic>
    <xdr:clientData/>
  </xdr:twoCellAnchor>
  <xdr:twoCellAnchor editAs="oneCell">
    <xdr:from>
      <xdr:col>10</xdr:col>
      <xdr:colOff>581025</xdr:colOff>
      <xdr:row>0</xdr:row>
      <xdr:rowOff>76200</xdr:rowOff>
    </xdr:from>
    <xdr:to>
      <xdr:col>12</xdr:col>
      <xdr:colOff>225921</xdr:colOff>
      <xdr:row>3</xdr:row>
      <xdr:rowOff>11377</xdr:rowOff>
    </xdr:to>
    <xdr:pic>
      <xdr:nvPicPr>
        <xdr:cNvPr id="12" name="Picture 2" descr="C:\Users\usuario\Desktop\logo 1.jpg"/>
        <xdr:cNvPicPr>
          <a:picLocks noChangeAspect="1" noChangeArrowheads="1"/>
        </xdr:cNvPicPr>
      </xdr:nvPicPr>
      <xdr:blipFill>
        <a:blip xmlns:r="http://schemas.openxmlformats.org/officeDocument/2006/relationships" r:embed="rId2" cstate="print"/>
        <a:srcRect/>
        <a:stretch>
          <a:fillRect/>
        </a:stretch>
      </xdr:blipFill>
      <xdr:spPr bwMode="auto">
        <a:xfrm>
          <a:off x="11582400" y="76200"/>
          <a:ext cx="1168896" cy="61145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0</xdr:row>
      <xdr:rowOff>0</xdr:rowOff>
    </xdr:from>
    <xdr:to>
      <xdr:col>1</xdr:col>
      <xdr:colOff>161925</xdr:colOff>
      <xdr:row>2</xdr:row>
      <xdr:rowOff>160064</xdr:rowOff>
    </xdr:to>
    <xdr:pic>
      <xdr:nvPicPr>
        <xdr:cNvPr id="7" name="Picture 3" descr="C:\Users\usuario\Desktop\ESCUDO XLI.jpg"/>
        <xdr:cNvPicPr>
          <a:picLocks noChangeAspect="1" noChangeArrowheads="1"/>
        </xdr:cNvPicPr>
      </xdr:nvPicPr>
      <xdr:blipFill>
        <a:blip xmlns:r="http://schemas.openxmlformats.org/officeDocument/2006/relationships" r:embed="rId1" cstate="print"/>
        <a:srcRect/>
        <a:stretch>
          <a:fillRect/>
        </a:stretch>
      </xdr:blipFill>
      <xdr:spPr bwMode="auto">
        <a:xfrm>
          <a:off x="371475" y="0"/>
          <a:ext cx="800100" cy="645839"/>
        </a:xfrm>
        <a:prstGeom prst="rect">
          <a:avLst/>
        </a:prstGeom>
        <a:noFill/>
      </xdr:spPr>
    </xdr:pic>
    <xdr:clientData/>
  </xdr:twoCellAnchor>
  <xdr:twoCellAnchor editAs="oneCell">
    <xdr:from>
      <xdr:col>10</xdr:col>
      <xdr:colOff>371475</xdr:colOff>
      <xdr:row>0</xdr:row>
      <xdr:rowOff>57150</xdr:rowOff>
    </xdr:from>
    <xdr:to>
      <xdr:col>12</xdr:col>
      <xdr:colOff>16371</xdr:colOff>
      <xdr:row>2</xdr:row>
      <xdr:rowOff>182827</xdr:rowOff>
    </xdr:to>
    <xdr:pic>
      <xdr:nvPicPr>
        <xdr:cNvPr id="8" name="Picture 2" descr="C:\Users\usuario\Desktop\logo 1.jpg"/>
        <xdr:cNvPicPr>
          <a:picLocks noChangeAspect="1" noChangeArrowheads="1"/>
        </xdr:cNvPicPr>
      </xdr:nvPicPr>
      <xdr:blipFill>
        <a:blip xmlns:r="http://schemas.openxmlformats.org/officeDocument/2006/relationships" r:embed="rId2" cstate="print"/>
        <a:srcRect/>
        <a:stretch>
          <a:fillRect/>
        </a:stretch>
      </xdr:blipFill>
      <xdr:spPr bwMode="auto">
        <a:xfrm>
          <a:off x="11372850" y="57150"/>
          <a:ext cx="1168896" cy="61145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1</xdr:col>
      <xdr:colOff>314325</xdr:colOff>
      <xdr:row>2</xdr:row>
      <xdr:rowOff>160064</xdr:rowOff>
    </xdr:to>
    <xdr:pic>
      <xdr:nvPicPr>
        <xdr:cNvPr id="7" name="Picture 3" descr="C:\Users\usuario\Desktop\ESCUDO XLI.jpg"/>
        <xdr:cNvPicPr>
          <a:picLocks noChangeAspect="1" noChangeArrowheads="1"/>
        </xdr:cNvPicPr>
      </xdr:nvPicPr>
      <xdr:blipFill>
        <a:blip xmlns:r="http://schemas.openxmlformats.org/officeDocument/2006/relationships" r:embed="rId1" cstate="print"/>
        <a:srcRect/>
        <a:stretch>
          <a:fillRect/>
        </a:stretch>
      </xdr:blipFill>
      <xdr:spPr bwMode="auto">
        <a:xfrm>
          <a:off x="523875" y="0"/>
          <a:ext cx="800100" cy="645839"/>
        </a:xfrm>
        <a:prstGeom prst="rect">
          <a:avLst/>
        </a:prstGeom>
        <a:noFill/>
      </xdr:spPr>
    </xdr:pic>
    <xdr:clientData/>
  </xdr:twoCellAnchor>
  <xdr:twoCellAnchor editAs="oneCell">
    <xdr:from>
      <xdr:col>10</xdr:col>
      <xdr:colOff>523875</xdr:colOff>
      <xdr:row>0</xdr:row>
      <xdr:rowOff>57150</xdr:rowOff>
    </xdr:from>
    <xdr:to>
      <xdr:col>12</xdr:col>
      <xdr:colOff>168771</xdr:colOff>
      <xdr:row>2</xdr:row>
      <xdr:rowOff>182827</xdr:rowOff>
    </xdr:to>
    <xdr:pic>
      <xdr:nvPicPr>
        <xdr:cNvPr id="8" name="Picture 2" descr="C:\Users\usuario\Desktop\logo 1.jpg"/>
        <xdr:cNvPicPr>
          <a:picLocks noChangeAspect="1" noChangeArrowheads="1"/>
        </xdr:cNvPicPr>
      </xdr:nvPicPr>
      <xdr:blipFill>
        <a:blip xmlns:r="http://schemas.openxmlformats.org/officeDocument/2006/relationships" r:embed="rId2" cstate="print"/>
        <a:srcRect/>
        <a:stretch>
          <a:fillRect/>
        </a:stretch>
      </xdr:blipFill>
      <xdr:spPr bwMode="auto">
        <a:xfrm>
          <a:off x="11525250" y="57150"/>
          <a:ext cx="1168896" cy="61145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533400</xdr:colOff>
      <xdr:row>0</xdr:row>
      <xdr:rowOff>28575</xdr:rowOff>
    </xdr:from>
    <xdr:to>
      <xdr:col>1</xdr:col>
      <xdr:colOff>323850</xdr:colOff>
      <xdr:row>2</xdr:row>
      <xdr:rowOff>188639</xdr:rowOff>
    </xdr:to>
    <xdr:pic>
      <xdr:nvPicPr>
        <xdr:cNvPr id="7" name="Picture 3" descr="C:\Users\usuario\Desktop\ESCUDO XLI.jpg"/>
        <xdr:cNvPicPr>
          <a:picLocks noChangeAspect="1" noChangeArrowheads="1"/>
        </xdr:cNvPicPr>
      </xdr:nvPicPr>
      <xdr:blipFill>
        <a:blip xmlns:r="http://schemas.openxmlformats.org/officeDocument/2006/relationships" r:embed="rId1" cstate="print"/>
        <a:srcRect/>
        <a:stretch>
          <a:fillRect/>
        </a:stretch>
      </xdr:blipFill>
      <xdr:spPr bwMode="auto">
        <a:xfrm>
          <a:off x="533400" y="28575"/>
          <a:ext cx="800100" cy="645839"/>
        </a:xfrm>
        <a:prstGeom prst="rect">
          <a:avLst/>
        </a:prstGeom>
        <a:noFill/>
      </xdr:spPr>
    </xdr:pic>
    <xdr:clientData/>
  </xdr:twoCellAnchor>
  <xdr:twoCellAnchor editAs="oneCell">
    <xdr:from>
      <xdr:col>10</xdr:col>
      <xdr:colOff>533400</xdr:colOff>
      <xdr:row>0</xdr:row>
      <xdr:rowOff>85725</xdr:rowOff>
    </xdr:from>
    <xdr:to>
      <xdr:col>12</xdr:col>
      <xdr:colOff>178296</xdr:colOff>
      <xdr:row>3</xdr:row>
      <xdr:rowOff>20902</xdr:rowOff>
    </xdr:to>
    <xdr:pic>
      <xdr:nvPicPr>
        <xdr:cNvPr id="8" name="Picture 2" descr="C:\Users\usuario\Desktop\logo 1.jpg"/>
        <xdr:cNvPicPr>
          <a:picLocks noChangeAspect="1" noChangeArrowheads="1"/>
        </xdr:cNvPicPr>
      </xdr:nvPicPr>
      <xdr:blipFill>
        <a:blip xmlns:r="http://schemas.openxmlformats.org/officeDocument/2006/relationships" r:embed="rId2" cstate="print"/>
        <a:srcRect/>
        <a:stretch>
          <a:fillRect/>
        </a:stretch>
      </xdr:blipFill>
      <xdr:spPr bwMode="auto">
        <a:xfrm>
          <a:off x="11534775" y="85725"/>
          <a:ext cx="1168896" cy="61145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552450</xdr:colOff>
      <xdr:row>0</xdr:row>
      <xdr:rowOff>0</xdr:rowOff>
    </xdr:from>
    <xdr:to>
      <xdr:col>1</xdr:col>
      <xdr:colOff>342900</xdr:colOff>
      <xdr:row>2</xdr:row>
      <xdr:rowOff>160064</xdr:rowOff>
    </xdr:to>
    <xdr:pic>
      <xdr:nvPicPr>
        <xdr:cNvPr id="5" name="Picture 3" descr="C:\Users\usuario\Desktop\ESCUDO XLI.jpg"/>
        <xdr:cNvPicPr>
          <a:picLocks noChangeAspect="1" noChangeArrowheads="1"/>
        </xdr:cNvPicPr>
      </xdr:nvPicPr>
      <xdr:blipFill>
        <a:blip xmlns:r="http://schemas.openxmlformats.org/officeDocument/2006/relationships" r:embed="rId1" cstate="print"/>
        <a:srcRect/>
        <a:stretch>
          <a:fillRect/>
        </a:stretch>
      </xdr:blipFill>
      <xdr:spPr bwMode="auto">
        <a:xfrm>
          <a:off x="552450" y="0"/>
          <a:ext cx="800100" cy="645839"/>
        </a:xfrm>
        <a:prstGeom prst="rect">
          <a:avLst/>
        </a:prstGeom>
        <a:noFill/>
      </xdr:spPr>
    </xdr:pic>
    <xdr:clientData/>
  </xdr:twoCellAnchor>
  <xdr:twoCellAnchor editAs="oneCell">
    <xdr:from>
      <xdr:col>10</xdr:col>
      <xdr:colOff>552450</xdr:colOff>
      <xdr:row>0</xdr:row>
      <xdr:rowOff>57150</xdr:rowOff>
    </xdr:from>
    <xdr:to>
      <xdr:col>12</xdr:col>
      <xdr:colOff>197346</xdr:colOff>
      <xdr:row>2</xdr:row>
      <xdr:rowOff>182827</xdr:rowOff>
    </xdr:to>
    <xdr:pic>
      <xdr:nvPicPr>
        <xdr:cNvPr id="6" name="Picture 2" descr="C:\Users\usuario\Desktop\logo 1.jpg"/>
        <xdr:cNvPicPr>
          <a:picLocks noChangeAspect="1" noChangeArrowheads="1"/>
        </xdr:cNvPicPr>
      </xdr:nvPicPr>
      <xdr:blipFill>
        <a:blip xmlns:r="http://schemas.openxmlformats.org/officeDocument/2006/relationships" r:embed="rId2" cstate="print"/>
        <a:srcRect/>
        <a:stretch>
          <a:fillRect/>
        </a:stretch>
      </xdr:blipFill>
      <xdr:spPr bwMode="auto">
        <a:xfrm>
          <a:off x="11553825" y="57150"/>
          <a:ext cx="1168896" cy="61145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847725</xdr:colOff>
      <xdr:row>0</xdr:row>
      <xdr:rowOff>38100</xdr:rowOff>
    </xdr:from>
    <xdr:to>
      <xdr:col>1</xdr:col>
      <xdr:colOff>638175</xdr:colOff>
      <xdr:row>3</xdr:row>
      <xdr:rowOff>7664</xdr:rowOff>
    </xdr:to>
    <xdr:pic>
      <xdr:nvPicPr>
        <xdr:cNvPr id="7" name="Picture 3" descr="C:\Users\usuario\Desktop\ESCUDO XLI.jpg"/>
        <xdr:cNvPicPr>
          <a:picLocks noChangeAspect="1" noChangeArrowheads="1"/>
        </xdr:cNvPicPr>
      </xdr:nvPicPr>
      <xdr:blipFill>
        <a:blip xmlns:r="http://schemas.openxmlformats.org/officeDocument/2006/relationships" r:embed="rId1" cstate="print"/>
        <a:srcRect/>
        <a:stretch>
          <a:fillRect/>
        </a:stretch>
      </xdr:blipFill>
      <xdr:spPr bwMode="auto">
        <a:xfrm>
          <a:off x="847725" y="38100"/>
          <a:ext cx="800100" cy="645839"/>
        </a:xfrm>
        <a:prstGeom prst="rect">
          <a:avLst/>
        </a:prstGeom>
        <a:noFill/>
      </xdr:spPr>
    </xdr:pic>
    <xdr:clientData/>
  </xdr:twoCellAnchor>
  <xdr:twoCellAnchor editAs="oneCell">
    <xdr:from>
      <xdr:col>11</xdr:col>
      <xdr:colOff>85725</xdr:colOff>
      <xdr:row>0</xdr:row>
      <xdr:rowOff>95250</xdr:rowOff>
    </xdr:from>
    <xdr:to>
      <xdr:col>12</xdr:col>
      <xdr:colOff>492621</xdr:colOff>
      <xdr:row>3</xdr:row>
      <xdr:rowOff>30427</xdr:rowOff>
    </xdr:to>
    <xdr:pic>
      <xdr:nvPicPr>
        <xdr:cNvPr id="8" name="Picture 2" descr="C:\Users\usuario\Desktop\logo 1.jpg"/>
        <xdr:cNvPicPr>
          <a:picLocks noChangeAspect="1" noChangeArrowheads="1"/>
        </xdr:cNvPicPr>
      </xdr:nvPicPr>
      <xdr:blipFill>
        <a:blip xmlns:r="http://schemas.openxmlformats.org/officeDocument/2006/relationships" r:embed="rId2" cstate="print"/>
        <a:srcRect/>
        <a:stretch>
          <a:fillRect/>
        </a:stretch>
      </xdr:blipFill>
      <xdr:spPr bwMode="auto">
        <a:xfrm>
          <a:off x="11849100" y="95250"/>
          <a:ext cx="1168896" cy="61145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695325</xdr:colOff>
      <xdr:row>0</xdr:row>
      <xdr:rowOff>28575</xdr:rowOff>
    </xdr:from>
    <xdr:to>
      <xdr:col>1</xdr:col>
      <xdr:colOff>485775</xdr:colOff>
      <xdr:row>2</xdr:row>
      <xdr:rowOff>188639</xdr:rowOff>
    </xdr:to>
    <xdr:pic>
      <xdr:nvPicPr>
        <xdr:cNvPr id="7" name="Picture 3" descr="C:\Users\usuario\Desktop\ESCUDO XLI.jpg"/>
        <xdr:cNvPicPr>
          <a:picLocks noChangeAspect="1" noChangeArrowheads="1"/>
        </xdr:cNvPicPr>
      </xdr:nvPicPr>
      <xdr:blipFill>
        <a:blip xmlns:r="http://schemas.openxmlformats.org/officeDocument/2006/relationships" r:embed="rId1" cstate="print"/>
        <a:srcRect/>
        <a:stretch>
          <a:fillRect/>
        </a:stretch>
      </xdr:blipFill>
      <xdr:spPr bwMode="auto">
        <a:xfrm>
          <a:off x="695325" y="28575"/>
          <a:ext cx="800100" cy="645839"/>
        </a:xfrm>
        <a:prstGeom prst="rect">
          <a:avLst/>
        </a:prstGeom>
        <a:noFill/>
      </xdr:spPr>
    </xdr:pic>
    <xdr:clientData/>
  </xdr:twoCellAnchor>
  <xdr:twoCellAnchor editAs="oneCell">
    <xdr:from>
      <xdr:col>10</xdr:col>
      <xdr:colOff>695325</xdr:colOff>
      <xdr:row>0</xdr:row>
      <xdr:rowOff>85725</xdr:rowOff>
    </xdr:from>
    <xdr:to>
      <xdr:col>12</xdr:col>
      <xdr:colOff>340221</xdr:colOff>
      <xdr:row>3</xdr:row>
      <xdr:rowOff>20902</xdr:rowOff>
    </xdr:to>
    <xdr:pic>
      <xdr:nvPicPr>
        <xdr:cNvPr id="8" name="Picture 2" descr="C:\Users\usuario\Desktop\logo 1.jpg"/>
        <xdr:cNvPicPr>
          <a:picLocks noChangeAspect="1" noChangeArrowheads="1"/>
        </xdr:cNvPicPr>
      </xdr:nvPicPr>
      <xdr:blipFill>
        <a:blip xmlns:r="http://schemas.openxmlformats.org/officeDocument/2006/relationships" r:embed="rId2" cstate="print"/>
        <a:srcRect/>
        <a:stretch>
          <a:fillRect/>
        </a:stretch>
      </xdr:blipFill>
      <xdr:spPr bwMode="auto">
        <a:xfrm>
          <a:off x="11696700" y="85725"/>
          <a:ext cx="1168896" cy="61145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571500</xdr:colOff>
      <xdr:row>0</xdr:row>
      <xdr:rowOff>142875</xdr:rowOff>
    </xdr:from>
    <xdr:to>
      <xdr:col>1</xdr:col>
      <xdr:colOff>361950</xdr:colOff>
      <xdr:row>3</xdr:row>
      <xdr:rowOff>112439</xdr:rowOff>
    </xdr:to>
    <xdr:pic>
      <xdr:nvPicPr>
        <xdr:cNvPr id="7" name="Picture 3" descr="C:\Users\usuario\Desktop\ESCUDO XLI.jpg"/>
        <xdr:cNvPicPr>
          <a:picLocks noChangeAspect="1" noChangeArrowheads="1"/>
        </xdr:cNvPicPr>
      </xdr:nvPicPr>
      <xdr:blipFill>
        <a:blip xmlns:r="http://schemas.openxmlformats.org/officeDocument/2006/relationships" r:embed="rId1" cstate="print"/>
        <a:srcRect/>
        <a:stretch>
          <a:fillRect/>
        </a:stretch>
      </xdr:blipFill>
      <xdr:spPr bwMode="auto">
        <a:xfrm>
          <a:off x="571500" y="142875"/>
          <a:ext cx="800100" cy="645839"/>
        </a:xfrm>
        <a:prstGeom prst="rect">
          <a:avLst/>
        </a:prstGeom>
        <a:noFill/>
      </xdr:spPr>
    </xdr:pic>
    <xdr:clientData/>
  </xdr:twoCellAnchor>
  <xdr:twoCellAnchor editAs="oneCell">
    <xdr:from>
      <xdr:col>10</xdr:col>
      <xdr:colOff>571500</xdr:colOff>
      <xdr:row>0</xdr:row>
      <xdr:rowOff>200025</xdr:rowOff>
    </xdr:from>
    <xdr:to>
      <xdr:col>12</xdr:col>
      <xdr:colOff>216396</xdr:colOff>
      <xdr:row>3</xdr:row>
      <xdr:rowOff>135202</xdr:rowOff>
    </xdr:to>
    <xdr:pic>
      <xdr:nvPicPr>
        <xdr:cNvPr id="8" name="Picture 2" descr="C:\Users\usuario\Desktop\logo 1.jpg"/>
        <xdr:cNvPicPr>
          <a:picLocks noChangeAspect="1" noChangeArrowheads="1"/>
        </xdr:cNvPicPr>
      </xdr:nvPicPr>
      <xdr:blipFill>
        <a:blip xmlns:r="http://schemas.openxmlformats.org/officeDocument/2006/relationships" r:embed="rId2" cstate="print"/>
        <a:srcRect/>
        <a:stretch>
          <a:fillRect/>
        </a:stretch>
      </xdr:blipFill>
      <xdr:spPr bwMode="auto">
        <a:xfrm>
          <a:off x="11572875" y="200025"/>
          <a:ext cx="1168896" cy="611452"/>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file:///E:\siapa_2016\siapa_2016_1.xlsx" TargetMode="External"/><Relationship Id="rId1" Type="http://schemas.openxmlformats.org/officeDocument/2006/relationships/hyperlink" Target="file:///E:\siapa_2016\siapa_2016.xlsx"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file:///E:\siapa_2016\siapa_2016.xlsx" TargetMode="External"/><Relationship Id="rId7" Type="http://schemas.openxmlformats.org/officeDocument/2006/relationships/hyperlink" Target="file:///E:\siapa_2016\siapa_2016.xlsx" TargetMode="External"/><Relationship Id="rId2" Type="http://schemas.openxmlformats.org/officeDocument/2006/relationships/hyperlink" Target="file:///E:\siapa_2016\siapa_2016_1.xlsx" TargetMode="External"/><Relationship Id="rId1" Type="http://schemas.openxmlformats.org/officeDocument/2006/relationships/hyperlink" Target="file:///E:\siapa_2016\siapa_2016.xlsx" TargetMode="External"/><Relationship Id="rId6" Type="http://schemas.openxmlformats.org/officeDocument/2006/relationships/hyperlink" Target="file:///E:\siapa_2016\siapa_2016.xlsx" TargetMode="External"/><Relationship Id="rId5" Type="http://schemas.openxmlformats.org/officeDocument/2006/relationships/hyperlink" Target="file:///E:\siapa_2016\siapa_2016.xlsx" TargetMode="External"/><Relationship Id="rId4" Type="http://schemas.openxmlformats.org/officeDocument/2006/relationships/hyperlink" Target="file:///E:\siapa_2016\siapa_2016.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file:///E:\siapa_2016\siapa_2016.xlsx" TargetMode="External"/><Relationship Id="rId7" Type="http://schemas.openxmlformats.org/officeDocument/2006/relationships/printerSettings" Target="../printerSettings/printerSettings12.bin"/><Relationship Id="rId2" Type="http://schemas.openxmlformats.org/officeDocument/2006/relationships/hyperlink" Target="file:///E:\siapa_2016\siapa_2016.xlsx" TargetMode="External"/><Relationship Id="rId1" Type="http://schemas.openxmlformats.org/officeDocument/2006/relationships/hyperlink" Target="file:///E:\siapa_2016\siapa_2016.xlsx" TargetMode="External"/><Relationship Id="rId6" Type="http://schemas.openxmlformats.org/officeDocument/2006/relationships/hyperlink" Target="file:///E:\siapa_2016\siapa_2016.xlsx" TargetMode="External"/><Relationship Id="rId5" Type="http://schemas.openxmlformats.org/officeDocument/2006/relationships/hyperlink" Target="file:///E:\siapa_2016\siapa_2016.xlsx" TargetMode="External"/><Relationship Id="rId4" Type="http://schemas.openxmlformats.org/officeDocument/2006/relationships/hyperlink" Target="file:///E:\siapa_2016\siapa_2016.xlsx"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file:///E:\siapa_2016\siapa_2016_1.xlsx" TargetMode="External"/><Relationship Id="rId2" Type="http://schemas.openxmlformats.org/officeDocument/2006/relationships/hyperlink" Target="file:///E:\siapa_2016\siapa_2016.xlsx" TargetMode="External"/><Relationship Id="rId1" Type="http://schemas.openxmlformats.org/officeDocument/2006/relationships/hyperlink" Target="file:///E:\siapa_2016\siapa_2016_10.xls" TargetMode="External"/><Relationship Id="rId6" Type="http://schemas.openxmlformats.org/officeDocument/2006/relationships/printerSettings" Target="../printerSettings/printerSettings13.bin"/><Relationship Id="rId5" Type="http://schemas.openxmlformats.org/officeDocument/2006/relationships/hyperlink" Target="file:///E:\siapa_2016\siapa_2016_1.xlsx" TargetMode="External"/><Relationship Id="rId4" Type="http://schemas.openxmlformats.org/officeDocument/2006/relationships/hyperlink" Target="file:///E:\siapa_2016\siapa_2016_10.xl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file:///E:\siapa_2016\siapa_2016_10.xls" TargetMode="External"/><Relationship Id="rId2" Type="http://schemas.openxmlformats.org/officeDocument/2006/relationships/hyperlink" Target="file:///E:\siapa_2016\siapa_2016_1.xlsx" TargetMode="External"/><Relationship Id="rId1" Type="http://schemas.openxmlformats.org/officeDocument/2006/relationships/hyperlink" Target="file:///E:\siapa_2016\siapa_2016.xlsx"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file:///E:\servicios_publicos_2016\panteones_2016_1.xls" TargetMode="External"/><Relationship Id="rId13" Type="http://schemas.openxmlformats.org/officeDocument/2006/relationships/hyperlink" Target="file:///E:\siapa_2016\SIAPA_2016_7.xls" TargetMode="External"/><Relationship Id="rId18" Type="http://schemas.openxmlformats.org/officeDocument/2006/relationships/drawing" Target="../drawings/drawing1.xml"/><Relationship Id="rId3" Type="http://schemas.openxmlformats.org/officeDocument/2006/relationships/hyperlink" Target="file:///E:\servicios_publicos_2016\aseo_publico_2016_5.xls" TargetMode="External"/><Relationship Id="rId7" Type="http://schemas.openxmlformats.org/officeDocument/2006/relationships/hyperlink" Target="file:///E:\siapa_2016\SIAPA_2016_7.xls" TargetMode="External"/><Relationship Id="rId12" Type="http://schemas.openxmlformats.org/officeDocument/2006/relationships/hyperlink" Target="file:///E:\siapa_2016\SIAPA_2016_7.xls" TargetMode="External"/><Relationship Id="rId17" Type="http://schemas.openxmlformats.org/officeDocument/2006/relationships/printerSettings" Target="../printerSettings/printerSettings15.bin"/><Relationship Id="rId2" Type="http://schemas.openxmlformats.org/officeDocument/2006/relationships/hyperlink" Target="file:///E:\servicios_publicos_2016\aseo_publico_2016_4.xls" TargetMode="External"/><Relationship Id="rId16" Type="http://schemas.openxmlformats.org/officeDocument/2006/relationships/hyperlink" Target="file:///E:\servicios_publicos_2016\panteones_2016_1.xls" TargetMode="External"/><Relationship Id="rId1" Type="http://schemas.openxmlformats.org/officeDocument/2006/relationships/hyperlink" Target="file:///E:\servicios_publicos_2016\aseo_publico_2016_2.xls" TargetMode="External"/><Relationship Id="rId6" Type="http://schemas.openxmlformats.org/officeDocument/2006/relationships/hyperlink" Target="file:///E:\siapa_2016\SIAPA_2016_6.xls" TargetMode="External"/><Relationship Id="rId11" Type="http://schemas.openxmlformats.org/officeDocument/2006/relationships/hyperlink" Target="file:///E:\siapa_2016\siapa_2016_10.xls" TargetMode="External"/><Relationship Id="rId5" Type="http://schemas.openxmlformats.org/officeDocument/2006/relationships/hyperlink" Target="file:///E:\siapa_2016\SIAPA_2016_5.xls" TargetMode="External"/><Relationship Id="rId15" Type="http://schemas.openxmlformats.org/officeDocument/2006/relationships/hyperlink" Target="file:///E:\siapa_2016\siapa_2016.xlsx" TargetMode="External"/><Relationship Id="rId10" Type="http://schemas.openxmlformats.org/officeDocument/2006/relationships/hyperlink" Target="file:///E:\siapa_2016\siapa_2016_10.xls" TargetMode="External"/><Relationship Id="rId4" Type="http://schemas.openxmlformats.org/officeDocument/2006/relationships/hyperlink" Target="file:///E:\siapa_2016\siapa_2016_1.xlsx" TargetMode="External"/><Relationship Id="rId9" Type="http://schemas.openxmlformats.org/officeDocument/2006/relationships/hyperlink" Target="file:///E:\servicios_publicos_2016\aseo_publico_2016_3.xls" TargetMode="External"/><Relationship Id="rId14" Type="http://schemas.openxmlformats.org/officeDocument/2006/relationships/hyperlink" Target="file:///E:\servicios_publicos_2016\panteones_2016_1.xl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file:///E:\siapa_2016\siapa_2016_10.xls" TargetMode="External"/><Relationship Id="rId13" Type="http://schemas.openxmlformats.org/officeDocument/2006/relationships/drawing" Target="../drawings/drawing2.xml"/><Relationship Id="rId3" Type="http://schemas.openxmlformats.org/officeDocument/2006/relationships/hyperlink" Target="file:///E:\siapa_2016\siapa_2016_10.xls" TargetMode="External"/><Relationship Id="rId7" Type="http://schemas.openxmlformats.org/officeDocument/2006/relationships/hyperlink" Target="file:///E:\siapa_2016\siapa_2016_10.xls" TargetMode="External"/><Relationship Id="rId12" Type="http://schemas.openxmlformats.org/officeDocument/2006/relationships/printerSettings" Target="../printerSettings/printerSettings16.bin"/><Relationship Id="rId2" Type="http://schemas.openxmlformats.org/officeDocument/2006/relationships/hyperlink" Target="file:///E:\siapa_2016\siapa_2016_1.xlsx" TargetMode="External"/><Relationship Id="rId1" Type="http://schemas.openxmlformats.org/officeDocument/2006/relationships/hyperlink" Target="file:///E:\siapa_2016\siapa_2016.xlsx" TargetMode="External"/><Relationship Id="rId6" Type="http://schemas.openxmlformats.org/officeDocument/2006/relationships/hyperlink" Target="file:///E:\siapa_2016\siapa_2016_1.xlsx" TargetMode="External"/><Relationship Id="rId11" Type="http://schemas.openxmlformats.org/officeDocument/2006/relationships/hyperlink" Target="file:///E:\siapa_2016\siapa_2016_10.xls" TargetMode="External"/><Relationship Id="rId5" Type="http://schemas.openxmlformats.org/officeDocument/2006/relationships/hyperlink" Target="file:///E:\siapa_2016\siapa_2016_1.xlsx" TargetMode="External"/><Relationship Id="rId10" Type="http://schemas.openxmlformats.org/officeDocument/2006/relationships/hyperlink" Target="file:///E:\siapa_2016\siapa_2016_10.xls" TargetMode="External"/><Relationship Id="rId4" Type="http://schemas.openxmlformats.org/officeDocument/2006/relationships/hyperlink" Target="file:///E:\siapa_2016\siapa_2016.xlsx" TargetMode="External"/><Relationship Id="rId9" Type="http://schemas.openxmlformats.org/officeDocument/2006/relationships/hyperlink" Target="file:///E:\siapa_2016\siapa_2016_10.xls"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file:///E:\siapa_2016\siapa_2016.xlsx" TargetMode="External"/><Relationship Id="rId3" Type="http://schemas.openxmlformats.org/officeDocument/2006/relationships/hyperlink" Target="file:///E:\siapa_2016\siapa_2016_10.xls" TargetMode="External"/><Relationship Id="rId7" Type="http://schemas.openxmlformats.org/officeDocument/2006/relationships/hyperlink" Target="file:///E:\siapa_2016\siapa_2016.xlsx" TargetMode="External"/><Relationship Id="rId2" Type="http://schemas.openxmlformats.org/officeDocument/2006/relationships/hyperlink" Target="file:///E:\siapa_2016\siapa_2016_1.xlsx" TargetMode="External"/><Relationship Id="rId1" Type="http://schemas.openxmlformats.org/officeDocument/2006/relationships/hyperlink" Target="file:///E:\siapa_2016\siapa_2016.xlsx" TargetMode="External"/><Relationship Id="rId6" Type="http://schemas.openxmlformats.org/officeDocument/2006/relationships/hyperlink" Target="file:///E:\siapa_2016\siapa_2016_10.xls" TargetMode="External"/><Relationship Id="rId11" Type="http://schemas.openxmlformats.org/officeDocument/2006/relationships/drawing" Target="../drawings/drawing3.xml"/><Relationship Id="rId5" Type="http://schemas.openxmlformats.org/officeDocument/2006/relationships/hyperlink" Target="file:///E:\siapa_2016\siapa_2016.xlsx" TargetMode="External"/><Relationship Id="rId10" Type="http://schemas.openxmlformats.org/officeDocument/2006/relationships/printerSettings" Target="../printerSettings/printerSettings17.bin"/><Relationship Id="rId4" Type="http://schemas.openxmlformats.org/officeDocument/2006/relationships/hyperlink" Target="file:///E:\siapa_2016\siapa_2016.xlsx" TargetMode="External"/><Relationship Id="rId9" Type="http://schemas.openxmlformats.org/officeDocument/2006/relationships/hyperlink" Target="file:///E:\siapa_2016\siapa_2016.xlsx"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file:///E:\siapa_2016\siapa_2016_10.xls" TargetMode="External"/><Relationship Id="rId3" Type="http://schemas.openxmlformats.org/officeDocument/2006/relationships/hyperlink" Target="file:///E:\siapa_2016\siapa_2016_10.xls" TargetMode="External"/><Relationship Id="rId7" Type="http://schemas.openxmlformats.org/officeDocument/2006/relationships/hyperlink" Target="file:///E:\siapa_2016\siapa_2016_10.xls" TargetMode="External"/><Relationship Id="rId2" Type="http://schemas.openxmlformats.org/officeDocument/2006/relationships/hyperlink" Target="file:///E:\siapa_2016\siapa_2016_1.xlsx" TargetMode="External"/><Relationship Id="rId1" Type="http://schemas.openxmlformats.org/officeDocument/2006/relationships/hyperlink" Target="file:///E:\siapa_2016\siapa_2016.xlsx" TargetMode="External"/><Relationship Id="rId6" Type="http://schemas.openxmlformats.org/officeDocument/2006/relationships/hyperlink" Target="file:///E:\siapa_2016\siapa_2016_10.xls" TargetMode="External"/><Relationship Id="rId5" Type="http://schemas.openxmlformats.org/officeDocument/2006/relationships/hyperlink" Target="file:///E:\siapa_2016\siapa_2016_1.xlsx" TargetMode="External"/><Relationship Id="rId10" Type="http://schemas.openxmlformats.org/officeDocument/2006/relationships/drawing" Target="../drawings/drawing4.xml"/><Relationship Id="rId4" Type="http://schemas.openxmlformats.org/officeDocument/2006/relationships/hyperlink" Target="file:///E:\siapa_2016\siapa_2016.xlsx" TargetMode="External"/><Relationship Id="rId9"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file:///E:\siapa_2016\siapa_2016_1.xlsx" TargetMode="External"/><Relationship Id="rId7" Type="http://schemas.openxmlformats.org/officeDocument/2006/relationships/drawing" Target="../drawings/drawing5.xml"/><Relationship Id="rId2" Type="http://schemas.openxmlformats.org/officeDocument/2006/relationships/hyperlink" Target="file:///E:\siapa_2016\siapa_2016.xlsx" TargetMode="External"/><Relationship Id="rId1" Type="http://schemas.openxmlformats.org/officeDocument/2006/relationships/hyperlink" Target="file:///E:\siapa_2016\siapa_2016_1.xlsx" TargetMode="External"/><Relationship Id="rId6" Type="http://schemas.openxmlformats.org/officeDocument/2006/relationships/printerSettings" Target="../printerSettings/printerSettings19.bin"/><Relationship Id="rId5" Type="http://schemas.openxmlformats.org/officeDocument/2006/relationships/hyperlink" Target="file:///E:\siapa_2016\siapa_2016_1.xlsx" TargetMode="External"/><Relationship Id="rId4" Type="http://schemas.openxmlformats.org/officeDocument/2006/relationships/hyperlink" Target="file:///E:\siapa_2016\siapa_2016_1.xls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file:///E:\siapa_2016\siapa_2016_10.xls" TargetMode="External"/><Relationship Id="rId13" Type="http://schemas.openxmlformats.org/officeDocument/2006/relationships/hyperlink" Target="file:///E:\siapa_2016\siapa_2016.xlsx" TargetMode="External"/><Relationship Id="rId3" Type="http://schemas.openxmlformats.org/officeDocument/2006/relationships/hyperlink" Target="file:///E:\servicios_publicos_2016\panteones_2016.xls" TargetMode="External"/><Relationship Id="rId7" Type="http://schemas.openxmlformats.org/officeDocument/2006/relationships/hyperlink" Target="file:///E:\siapa_2016\siapa_2016_10.xls" TargetMode="External"/><Relationship Id="rId12" Type="http://schemas.openxmlformats.org/officeDocument/2006/relationships/hyperlink" Target="file:///E:\servicios_publicos_2016\panteones_2016_1.xls" TargetMode="External"/><Relationship Id="rId2" Type="http://schemas.openxmlformats.org/officeDocument/2006/relationships/hyperlink" Target="file:///E:\servicios_publicos_2016\aseo_publico_2016_5.xls" TargetMode="External"/><Relationship Id="rId1" Type="http://schemas.openxmlformats.org/officeDocument/2006/relationships/hyperlink" Target="file:///E:\servicios_publicos_2016\aseo_publico_2016_4.xls" TargetMode="External"/><Relationship Id="rId6" Type="http://schemas.openxmlformats.org/officeDocument/2006/relationships/hyperlink" Target="file:///E:\siapa_2016\siapa_2016_1.xlsx" TargetMode="External"/><Relationship Id="rId11" Type="http://schemas.openxmlformats.org/officeDocument/2006/relationships/hyperlink" Target="file:///E:\siapa_2016\siapa_2016_1.xlsx" TargetMode="External"/><Relationship Id="rId5" Type="http://schemas.openxmlformats.org/officeDocument/2006/relationships/hyperlink" Target="file:///E:\siapa_2016\siapa_2016.xlsx" TargetMode="External"/><Relationship Id="rId10" Type="http://schemas.openxmlformats.org/officeDocument/2006/relationships/hyperlink" Target="file:///E:\siapa_2016\siapa_2016.xlsx" TargetMode="External"/><Relationship Id="rId4" Type="http://schemas.openxmlformats.org/officeDocument/2006/relationships/hyperlink" Target="file:///E:\servicios_publicos_2016\panteones_2016_1.xls" TargetMode="External"/><Relationship Id="rId9" Type="http://schemas.openxmlformats.org/officeDocument/2006/relationships/hyperlink" Target="file:///E:\siapa_2016\siapa_2016_10.xls" TargetMode="External"/><Relationship Id="rId1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file:///E:\siapa_2016\siapa_2016_1.xlsx" TargetMode="External"/><Relationship Id="rId13" Type="http://schemas.openxmlformats.org/officeDocument/2006/relationships/hyperlink" Target="file:///E:\siapa_2016\siapa_2016.xlsx" TargetMode="External"/><Relationship Id="rId18" Type="http://schemas.openxmlformats.org/officeDocument/2006/relationships/hyperlink" Target="file:///E:\siapa_2016\siapa_2016.xlsx" TargetMode="External"/><Relationship Id="rId3" Type="http://schemas.openxmlformats.org/officeDocument/2006/relationships/hyperlink" Target="file:///E:\siapa_2016\siapa_2016.xlsx" TargetMode="External"/><Relationship Id="rId21" Type="http://schemas.openxmlformats.org/officeDocument/2006/relationships/drawing" Target="../drawings/drawing6.xml"/><Relationship Id="rId7" Type="http://schemas.openxmlformats.org/officeDocument/2006/relationships/hyperlink" Target="file:///E:\siapa_2016\siapa_2016_1.xlsx" TargetMode="External"/><Relationship Id="rId12" Type="http://schemas.openxmlformats.org/officeDocument/2006/relationships/hyperlink" Target="file:///E:\siapa_2016\siapa_2016.xlsx" TargetMode="External"/><Relationship Id="rId17" Type="http://schemas.openxmlformats.org/officeDocument/2006/relationships/hyperlink" Target="file:///E:\siapa_2016\siapa_2016.xlsx" TargetMode="External"/><Relationship Id="rId2" Type="http://schemas.openxmlformats.org/officeDocument/2006/relationships/hyperlink" Target="file:///E:\siapa_2016\siapa_2016.xlsx" TargetMode="External"/><Relationship Id="rId16" Type="http://schemas.openxmlformats.org/officeDocument/2006/relationships/hyperlink" Target="file:///E:\siapa_2016\siapa_2016.xlsx" TargetMode="External"/><Relationship Id="rId20" Type="http://schemas.openxmlformats.org/officeDocument/2006/relationships/printerSettings" Target="../printerSettings/printerSettings20.bin"/><Relationship Id="rId1" Type="http://schemas.openxmlformats.org/officeDocument/2006/relationships/hyperlink" Target="file:///E:\siapa_2016\siapa_2016.xlsx" TargetMode="External"/><Relationship Id="rId6" Type="http://schemas.openxmlformats.org/officeDocument/2006/relationships/hyperlink" Target="file:///E:\siapa_2016\siapa_2016.xlsx" TargetMode="External"/><Relationship Id="rId11" Type="http://schemas.openxmlformats.org/officeDocument/2006/relationships/hyperlink" Target="file:///E:\siapa_2016\siapa_2016.xlsx" TargetMode="External"/><Relationship Id="rId5" Type="http://schemas.openxmlformats.org/officeDocument/2006/relationships/hyperlink" Target="file:///E:\siapa_2016\siapa_2016.xlsx" TargetMode="External"/><Relationship Id="rId15" Type="http://schemas.openxmlformats.org/officeDocument/2006/relationships/hyperlink" Target="file:///E:\siapa_2016\siapa_2016.xlsx" TargetMode="External"/><Relationship Id="rId10" Type="http://schemas.openxmlformats.org/officeDocument/2006/relationships/hyperlink" Target="file:///E:\siapa_2016\siapa_2016.xlsx" TargetMode="External"/><Relationship Id="rId19" Type="http://schemas.openxmlformats.org/officeDocument/2006/relationships/hyperlink" Target="file:///E:\siapa_2016\siapa_2016.xlsx" TargetMode="External"/><Relationship Id="rId4" Type="http://schemas.openxmlformats.org/officeDocument/2006/relationships/hyperlink" Target="file:///E:\siapa_2016\siapa_2016.xlsx" TargetMode="External"/><Relationship Id="rId9" Type="http://schemas.openxmlformats.org/officeDocument/2006/relationships/hyperlink" Target="file:///E:\siapa_2016\siapa_2016_1.xlsx" TargetMode="External"/><Relationship Id="rId14" Type="http://schemas.openxmlformats.org/officeDocument/2006/relationships/hyperlink" Target="file:///E:\siapa_2016\siapa_2016.xlsx" TargetMode="External"/></Relationships>
</file>

<file path=xl/worksheets/_rels/sheet21.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file:///E:\siapa_2016\siapa_2016.xlsx" TargetMode="External"/><Relationship Id="rId7" Type="http://schemas.openxmlformats.org/officeDocument/2006/relationships/printerSettings" Target="../printerSettings/printerSettings21.bin"/><Relationship Id="rId2" Type="http://schemas.openxmlformats.org/officeDocument/2006/relationships/hyperlink" Target="file:///E:\siapa_2016\siapa_2016.xlsx" TargetMode="External"/><Relationship Id="rId1" Type="http://schemas.openxmlformats.org/officeDocument/2006/relationships/hyperlink" Target="file:///E:\siapa_2016\siapa_2016.xlsx" TargetMode="External"/><Relationship Id="rId6" Type="http://schemas.openxmlformats.org/officeDocument/2006/relationships/hyperlink" Target="file:///E:\siapa_2016\siapa_2016.xlsx" TargetMode="External"/><Relationship Id="rId5" Type="http://schemas.openxmlformats.org/officeDocument/2006/relationships/hyperlink" Target="file:///E:\siapa_2016\siapa_2016.xlsx" TargetMode="External"/><Relationship Id="rId4" Type="http://schemas.openxmlformats.org/officeDocument/2006/relationships/hyperlink" Target="file:///E:\siapa_2016\siapa_2016.xlsx"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file:///E:\siapa_2016\siapa_2016_1.xlsx" TargetMode="External"/><Relationship Id="rId7" Type="http://schemas.openxmlformats.org/officeDocument/2006/relationships/drawing" Target="../drawings/drawing8.xml"/><Relationship Id="rId2" Type="http://schemas.openxmlformats.org/officeDocument/2006/relationships/hyperlink" Target="file:///E:\siapa_2016\siapa_2016.xlsx" TargetMode="External"/><Relationship Id="rId1" Type="http://schemas.openxmlformats.org/officeDocument/2006/relationships/hyperlink" Target="file:///E:\siapa_2016\siapa_2016_10.xls" TargetMode="External"/><Relationship Id="rId6" Type="http://schemas.openxmlformats.org/officeDocument/2006/relationships/printerSettings" Target="../printerSettings/printerSettings22.bin"/><Relationship Id="rId5" Type="http://schemas.openxmlformats.org/officeDocument/2006/relationships/hyperlink" Target="file:///E:\siapa_2016\siapa_2016_1.xlsx" TargetMode="External"/><Relationship Id="rId4" Type="http://schemas.openxmlformats.org/officeDocument/2006/relationships/hyperlink" Target="file:///E:\siapa_2016\siapa_2016_10.xls"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file:///E:\siapa_2016\siapa_2016_10.xls" TargetMode="External"/><Relationship Id="rId2" Type="http://schemas.openxmlformats.org/officeDocument/2006/relationships/hyperlink" Target="file:///E:\siapa_2016\siapa_2016_1.xlsx" TargetMode="External"/><Relationship Id="rId1" Type="http://schemas.openxmlformats.org/officeDocument/2006/relationships/hyperlink" Target="file:///E:\siapa_2016\siapa_2016.xlsx" TargetMode="External"/><Relationship Id="rId5" Type="http://schemas.openxmlformats.org/officeDocument/2006/relationships/drawing" Target="../drawings/drawing9.xml"/><Relationship Id="rId4"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ile:///E:\siapa_2016\siapa_2016_10.xls" TargetMode="External"/><Relationship Id="rId1" Type="http://schemas.openxmlformats.org/officeDocument/2006/relationships/hyperlink" Target="file:///E:\siapa_2016\siapa_2016_10.xls"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file:///E:\siapa_2016\siapa_2016.xlsx" TargetMode="External"/><Relationship Id="rId7" Type="http://schemas.openxmlformats.org/officeDocument/2006/relationships/hyperlink" Target="file:///E:\siapa_2016\siapa_2016.xlsx" TargetMode="External"/><Relationship Id="rId2" Type="http://schemas.openxmlformats.org/officeDocument/2006/relationships/hyperlink" Target="file:///E:\siapa_2016\siapa_2016.xlsx" TargetMode="External"/><Relationship Id="rId1" Type="http://schemas.openxmlformats.org/officeDocument/2006/relationships/hyperlink" Target="file:///E:\siapa_2016\siapa_2016_10.xls" TargetMode="External"/><Relationship Id="rId6" Type="http://schemas.openxmlformats.org/officeDocument/2006/relationships/hyperlink" Target="file:///E:\siapa_2016\siapa_2016.xlsx" TargetMode="External"/><Relationship Id="rId5" Type="http://schemas.openxmlformats.org/officeDocument/2006/relationships/hyperlink" Target="file:///E:\siapa_2016\siapa_2016.xlsx" TargetMode="External"/><Relationship Id="rId4" Type="http://schemas.openxmlformats.org/officeDocument/2006/relationships/hyperlink" Target="file:///E:\siapa_2016\siapa_2016_10.xl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file:///E:\siapa_2016\siapa_2016_10.xls" TargetMode="External"/><Relationship Id="rId3" Type="http://schemas.openxmlformats.org/officeDocument/2006/relationships/hyperlink" Target="file:///E:\siapa_2016\siapa_2016_1.xlsx" TargetMode="External"/><Relationship Id="rId7" Type="http://schemas.openxmlformats.org/officeDocument/2006/relationships/hyperlink" Target="file:///E:\siapa_2016\siapa_2016.xlsx" TargetMode="External"/><Relationship Id="rId2" Type="http://schemas.openxmlformats.org/officeDocument/2006/relationships/hyperlink" Target="file:///E:\siapa_2016\siapa_2016_10.xls" TargetMode="External"/><Relationship Id="rId1" Type="http://schemas.openxmlformats.org/officeDocument/2006/relationships/hyperlink" Target="file:///E:\siapa_2016\siapa_2016.xlsx" TargetMode="External"/><Relationship Id="rId6" Type="http://schemas.openxmlformats.org/officeDocument/2006/relationships/hyperlink" Target="file:///E:\siapa_2016\siapa_2016_1.xlsx" TargetMode="External"/><Relationship Id="rId5" Type="http://schemas.openxmlformats.org/officeDocument/2006/relationships/hyperlink" Target="file:///E:\siapa_2016\siapa_2016.xlsx" TargetMode="External"/><Relationship Id="rId4" Type="http://schemas.openxmlformats.org/officeDocument/2006/relationships/hyperlink" Target="file:///E:\siapa_2016\siapa_2016_10.xls"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file:///E:\servicios_publicos_2016\aseo_publico_2016_2.xls" TargetMode="External"/><Relationship Id="rId2" Type="http://schemas.openxmlformats.org/officeDocument/2006/relationships/hyperlink" Target="file:///E:\servicios_publicos_2016\aseo_publico_2016_3.xls" TargetMode="External"/><Relationship Id="rId1" Type="http://schemas.openxmlformats.org/officeDocument/2006/relationships/hyperlink" Target="file:///E:\servicios_publicos_2016\aseo_publico_2016_2.xl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file:///E:\siapa_2016\siapa_2016_1.xlsx" TargetMode="External"/><Relationship Id="rId2" Type="http://schemas.openxmlformats.org/officeDocument/2006/relationships/hyperlink" Target="file:///E:\siapa_2016\siapa_2016.xlsx" TargetMode="External"/><Relationship Id="rId1" Type="http://schemas.openxmlformats.org/officeDocument/2006/relationships/hyperlink" Target="file:///E:\siapa_2016\siapa_2016_1.xlsx"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file:///E:\siapa_2016\siapa_2016.xlsx" TargetMode="External"/><Relationship Id="rId3" Type="http://schemas.openxmlformats.org/officeDocument/2006/relationships/hyperlink" Target="file:///E:\siapa_2016\siapa_2016_10.xls" TargetMode="External"/><Relationship Id="rId7" Type="http://schemas.openxmlformats.org/officeDocument/2006/relationships/hyperlink" Target="file:///E:\siapa_2016\siapa_2016.xlsx" TargetMode="External"/><Relationship Id="rId2" Type="http://schemas.openxmlformats.org/officeDocument/2006/relationships/hyperlink" Target="file:///E:\siapa_2016\siapa_2016_1.xlsx" TargetMode="External"/><Relationship Id="rId1" Type="http://schemas.openxmlformats.org/officeDocument/2006/relationships/hyperlink" Target="file:///E:\siapa_2016\siapa_2016.xlsx" TargetMode="External"/><Relationship Id="rId6" Type="http://schemas.openxmlformats.org/officeDocument/2006/relationships/hyperlink" Target="file:///E:\siapa_2016\siapa_2016_1.xlsx" TargetMode="External"/><Relationship Id="rId11" Type="http://schemas.openxmlformats.org/officeDocument/2006/relationships/printerSettings" Target="../printerSettings/printerSettings8.bin"/><Relationship Id="rId5" Type="http://schemas.openxmlformats.org/officeDocument/2006/relationships/hyperlink" Target="file:///E:\siapa_2016\siapa_2016.xlsx" TargetMode="External"/><Relationship Id="rId10" Type="http://schemas.openxmlformats.org/officeDocument/2006/relationships/hyperlink" Target="file:///E:\siapa_2016\siapa_2016.xlsx" TargetMode="External"/><Relationship Id="rId4" Type="http://schemas.openxmlformats.org/officeDocument/2006/relationships/hyperlink" Target="file:///E:\siapa_2016\siapa_2016.xlsx" TargetMode="External"/><Relationship Id="rId9" Type="http://schemas.openxmlformats.org/officeDocument/2006/relationships/hyperlink" Target="file:///E:\siapa_2016\siapa_2016.xlsx" TargetMode="Externa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file:///E:\siapa_2016\siapa_2016_1.xlsx" TargetMode="External"/><Relationship Id="rId7" Type="http://schemas.openxmlformats.org/officeDocument/2006/relationships/hyperlink" Target="file:///E:\siapa_2016\siapa_2016.xlsx" TargetMode="External"/><Relationship Id="rId2" Type="http://schemas.openxmlformats.org/officeDocument/2006/relationships/hyperlink" Target="file:///E:\siapa_2016\siapa_2016.xlsx" TargetMode="External"/><Relationship Id="rId1" Type="http://schemas.openxmlformats.org/officeDocument/2006/relationships/hyperlink" Target="file:///E:\siapa_2016\siapa_2016.xlsx" TargetMode="External"/><Relationship Id="rId6" Type="http://schemas.openxmlformats.org/officeDocument/2006/relationships/hyperlink" Target="file:///E:\siapa_2016\SIAPA_2016_6.xls" TargetMode="External"/><Relationship Id="rId5" Type="http://schemas.openxmlformats.org/officeDocument/2006/relationships/hyperlink" Target="file:///E:\siapa_2016\siapa_2016.xlsx" TargetMode="External"/><Relationship Id="rId4" Type="http://schemas.openxmlformats.org/officeDocument/2006/relationships/hyperlink" Target="file:///E:\siapa_2016\siapa_2016_10.xls" TargetMode="External"/></Relationships>
</file>

<file path=xl/worksheets/sheet1.xml><?xml version="1.0" encoding="utf-8"?>
<worksheet xmlns="http://schemas.openxmlformats.org/spreadsheetml/2006/main" xmlns:r="http://schemas.openxmlformats.org/officeDocument/2006/relationships">
  <dimension ref="A3:N94"/>
  <sheetViews>
    <sheetView tabSelected="1" workbookViewId="0">
      <selection activeCell="A2" sqref="A2"/>
    </sheetView>
  </sheetViews>
  <sheetFormatPr baseColWidth="10" defaultRowHeight="15"/>
  <cols>
    <col min="2" max="2" width="30.85546875" bestFit="1" customWidth="1"/>
    <col min="4" max="4" width="19.7109375" bestFit="1" customWidth="1"/>
    <col min="11" max="11" width="33.85546875" bestFit="1" customWidth="1"/>
  </cols>
  <sheetData>
    <row r="3" spans="1:14" ht="15.75" thickBot="1">
      <c r="B3" s="199" t="s">
        <v>450</v>
      </c>
      <c r="C3" s="199"/>
      <c r="D3" s="199"/>
      <c r="E3" s="199"/>
      <c r="G3" s="199" t="s">
        <v>451</v>
      </c>
      <c r="H3" s="199"/>
      <c r="I3" s="199"/>
      <c r="J3" s="199"/>
    </row>
    <row r="4" spans="1:14" ht="15.75" thickBot="1">
      <c r="B4" s="65" t="s">
        <v>452</v>
      </c>
      <c r="C4" s="65" t="s">
        <v>453</v>
      </c>
      <c r="D4" s="65" t="s">
        <v>454</v>
      </c>
      <c r="E4" s="65" t="s">
        <v>455</v>
      </c>
      <c r="G4" s="65" t="s">
        <v>456</v>
      </c>
      <c r="H4" s="65" t="s">
        <v>453</v>
      </c>
      <c r="I4" s="65" t="s">
        <v>457</v>
      </c>
      <c r="J4" s="65" t="s">
        <v>455</v>
      </c>
      <c r="K4" s="65" t="s">
        <v>458</v>
      </c>
    </row>
    <row r="5" spans="1:14" ht="15.75" thickBot="1">
      <c r="A5" t="s">
        <v>529</v>
      </c>
      <c r="B5" s="144" t="s">
        <v>459</v>
      </c>
      <c r="C5" s="67">
        <f>E31+E32+E33+E34+E55+E56+E57+E58+E83</f>
        <v>13</v>
      </c>
      <c r="D5" s="67">
        <v>10</v>
      </c>
      <c r="E5" s="69">
        <f t="shared" ref="E5:E12" si="0">C5-D5</f>
        <v>3</v>
      </c>
      <c r="G5" s="70">
        <v>1</v>
      </c>
      <c r="H5" s="71">
        <f>E35</f>
        <v>18</v>
      </c>
      <c r="I5" s="67">
        <f>F35</f>
        <v>18</v>
      </c>
      <c r="J5" s="72">
        <f>H5-I5</f>
        <v>0</v>
      </c>
      <c r="K5" s="138" t="s">
        <v>460</v>
      </c>
    </row>
    <row r="6" spans="1:14">
      <c r="A6" s="169" t="s">
        <v>528</v>
      </c>
      <c r="B6" s="145" t="s">
        <v>414</v>
      </c>
      <c r="C6" s="68">
        <f>E42</f>
        <v>3</v>
      </c>
      <c r="D6" s="68">
        <v>3</v>
      </c>
      <c r="E6" s="73">
        <f t="shared" si="0"/>
        <v>0</v>
      </c>
      <c r="G6" s="74">
        <v>2</v>
      </c>
      <c r="H6" s="75">
        <f>E43</f>
        <v>12</v>
      </c>
      <c r="I6" s="67">
        <f>F43</f>
        <v>12</v>
      </c>
      <c r="J6" s="76">
        <f t="shared" ref="J6:J10" si="1">H6-I6</f>
        <v>0</v>
      </c>
      <c r="K6" s="139" t="s">
        <v>461</v>
      </c>
    </row>
    <row r="7" spans="1:14">
      <c r="A7" s="169"/>
      <c r="B7" s="145" t="s">
        <v>415</v>
      </c>
      <c r="C7" s="68">
        <f>E49</f>
        <v>7</v>
      </c>
      <c r="D7" s="68">
        <v>7</v>
      </c>
      <c r="E7" s="73">
        <f t="shared" si="0"/>
        <v>0</v>
      </c>
      <c r="G7" s="74">
        <v>3</v>
      </c>
      <c r="H7" s="75">
        <f>E50</f>
        <v>9</v>
      </c>
      <c r="I7" s="68">
        <f>F50</f>
        <v>9</v>
      </c>
      <c r="J7" s="76">
        <f t="shared" si="1"/>
        <v>0</v>
      </c>
      <c r="K7" s="139" t="s">
        <v>462</v>
      </c>
    </row>
    <row r="8" spans="1:14">
      <c r="A8" s="169"/>
      <c r="B8" s="145" t="s">
        <v>463</v>
      </c>
      <c r="C8" s="68">
        <f>E40+E48</f>
        <v>8</v>
      </c>
      <c r="D8" s="68">
        <v>8</v>
      </c>
      <c r="E8" s="73">
        <f t="shared" si="0"/>
        <v>0</v>
      </c>
      <c r="G8" s="74">
        <v>4</v>
      </c>
      <c r="H8" s="75">
        <f>E60</f>
        <v>8</v>
      </c>
      <c r="I8" s="68">
        <f>F60</f>
        <v>8</v>
      </c>
      <c r="J8" s="76">
        <f t="shared" si="1"/>
        <v>0</v>
      </c>
      <c r="K8" s="139" t="s">
        <v>464</v>
      </c>
    </row>
    <row r="9" spans="1:14">
      <c r="A9" s="169"/>
      <c r="B9" s="145" t="s">
        <v>465</v>
      </c>
      <c r="C9" s="68">
        <f>E30</f>
        <v>4</v>
      </c>
      <c r="D9" s="68">
        <v>4</v>
      </c>
      <c r="E9" s="73">
        <f t="shared" si="0"/>
        <v>0</v>
      </c>
      <c r="G9" s="74">
        <v>5</v>
      </c>
      <c r="H9" s="75">
        <f>E66</f>
        <v>5</v>
      </c>
      <c r="I9" s="68">
        <f>F66</f>
        <v>5</v>
      </c>
      <c r="J9" s="76">
        <f t="shared" si="1"/>
        <v>0</v>
      </c>
      <c r="K9" s="139" t="s">
        <v>466</v>
      </c>
    </row>
    <row r="10" spans="1:14" ht="15.75" thickBot="1">
      <c r="A10" s="169" t="s">
        <v>528</v>
      </c>
      <c r="B10" s="145" t="s">
        <v>444</v>
      </c>
      <c r="C10" s="68">
        <f>E79+E80</f>
        <v>4</v>
      </c>
      <c r="D10" s="68"/>
      <c r="E10" s="73">
        <f t="shared" si="0"/>
        <v>4</v>
      </c>
      <c r="G10" s="77">
        <v>6</v>
      </c>
      <c r="H10" s="78">
        <f>E84</f>
        <v>23</v>
      </c>
      <c r="I10" s="79">
        <f>F84</f>
        <v>22</v>
      </c>
      <c r="J10" s="80">
        <f t="shared" si="1"/>
        <v>1</v>
      </c>
      <c r="K10" s="140" t="s">
        <v>467</v>
      </c>
    </row>
    <row r="11" spans="1:14" ht="15.75" thickBot="1">
      <c r="A11" s="169" t="s">
        <v>528</v>
      </c>
      <c r="B11" s="145" t="s">
        <v>441</v>
      </c>
      <c r="C11" s="68">
        <f>E41+E65+E71+E72+E73</f>
        <v>12</v>
      </c>
      <c r="D11" s="68">
        <v>12</v>
      </c>
      <c r="E11" s="73">
        <f t="shared" si="0"/>
        <v>0</v>
      </c>
      <c r="G11" s="135" t="s">
        <v>468</v>
      </c>
      <c r="H11" s="136">
        <f>SUM(H5:H10)</f>
        <v>75</v>
      </c>
      <c r="I11" s="136">
        <f>SUM(I5:I10)</f>
        <v>74</v>
      </c>
      <c r="J11" s="137">
        <f>H11-I11</f>
        <v>1</v>
      </c>
      <c r="K11" s="133"/>
    </row>
    <row r="12" spans="1:14">
      <c r="A12" s="169" t="s">
        <v>528</v>
      </c>
      <c r="B12" s="145" t="s">
        <v>436</v>
      </c>
      <c r="C12" s="68">
        <f>E26+E27+E28+E29+E59+E82</f>
        <v>13</v>
      </c>
      <c r="D12" s="68">
        <v>13</v>
      </c>
      <c r="E12" s="73">
        <f t="shared" si="0"/>
        <v>0</v>
      </c>
      <c r="L12" s="197" t="s">
        <v>530</v>
      </c>
      <c r="M12" s="197"/>
      <c r="N12" s="197"/>
    </row>
    <row r="13" spans="1:14">
      <c r="A13" s="169"/>
      <c r="B13" s="145" t="s">
        <v>506</v>
      </c>
      <c r="C13" s="68">
        <f>E81</f>
        <v>1</v>
      </c>
      <c r="D13" s="68">
        <v>1</v>
      </c>
      <c r="E13" s="73">
        <f t="shared" ref="E13:E17" si="2">C13-D13</f>
        <v>0</v>
      </c>
    </row>
    <row r="14" spans="1:14">
      <c r="A14" s="169" t="s">
        <v>528</v>
      </c>
      <c r="B14" s="145" t="s">
        <v>446</v>
      </c>
      <c r="C14" s="68">
        <f>E74+E75+E76+E77+E78</f>
        <v>10</v>
      </c>
      <c r="D14" s="68">
        <v>10</v>
      </c>
      <c r="E14" s="73">
        <f t="shared" si="2"/>
        <v>0</v>
      </c>
    </row>
    <row r="15" spans="1:14" ht="15.75" thickBot="1">
      <c r="A15" s="169" t="s">
        <v>529</v>
      </c>
      <c r="B15" s="146" t="s">
        <v>447</v>
      </c>
      <c r="C15" s="68">
        <f>E89+E90+E91</f>
        <v>6</v>
      </c>
      <c r="D15" s="68">
        <v>6</v>
      </c>
      <c r="E15" s="73">
        <f t="shared" si="2"/>
        <v>0</v>
      </c>
      <c r="G15" s="199" t="s">
        <v>509</v>
      </c>
      <c r="H15" s="199"/>
      <c r="I15" s="199"/>
      <c r="J15" s="199"/>
    </row>
    <row r="16" spans="1:14" ht="15.75" thickBot="1">
      <c r="A16" s="169"/>
      <c r="B16" s="146" t="s">
        <v>448</v>
      </c>
      <c r="C16" s="68">
        <f>E92</f>
        <v>6</v>
      </c>
      <c r="D16" s="68">
        <v>6</v>
      </c>
      <c r="E16" s="73">
        <f t="shared" si="2"/>
        <v>0</v>
      </c>
      <c r="G16" s="66" t="s">
        <v>456</v>
      </c>
      <c r="H16" s="66" t="s">
        <v>453</v>
      </c>
      <c r="I16" s="66" t="s">
        <v>457</v>
      </c>
      <c r="J16" s="66" t="s">
        <v>455</v>
      </c>
    </row>
    <row r="17" spans="1:10" ht="15.75" thickBot="1">
      <c r="A17" s="169"/>
      <c r="B17" s="147" t="s">
        <v>449</v>
      </c>
      <c r="C17" s="79">
        <f>E93</f>
        <v>3</v>
      </c>
      <c r="D17" s="79"/>
      <c r="E17" s="121">
        <f t="shared" si="2"/>
        <v>3</v>
      </c>
      <c r="G17" s="70" t="s">
        <v>447</v>
      </c>
      <c r="H17" s="71">
        <f>SUM(E89:E91)</f>
        <v>6</v>
      </c>
      <c r="I17" s="67">
        <v>6</v>
      </c>
      <c r="J17" s="76">
        <f t="shared" ref="J17:J19" si="3">H17-I17</f>
        <v>0</v>
      </c>
    </row>
    <row r="18" spans="1:10" ht="15.75" thickBot="1">
      <c r="B18" s="85" t="s">
        <v>468</v>
      </c>
      <c r="C18" s="86">
        <f>SUM(C5:C17)</f>
        <v>90</v>
      </c>
      <c r="D18" s="86">
        <f>SUM(D5:D17)</f>
        <v>80</v>
      </c>
      <c r="E18" s="134">
        <f>C18-D18</f>
        <v>10</v>
      </c>
      <c r="G18" s="74" t="s">
        <v>448</v>
      </c>
      <c r="H18" s="75">
        <f>E92</f>
        <v>6</v>
      </c>
      <c r="I18" s="68">
        <v>6</v>
      </c>
      <c r="J18" s="76">
        <f t="shared" si="3"/>
        <v>0</v>
      </c>
    </row>
    <row r="19" spans="1:10" ht="15.75" thickBot="1">
      <c r="D19" s="88">
        <f>(D18/C18)</f>
        <v>0.88888888888888884</v>
      </c>
      <c r="E19" s="88">
        <f>(E18/C18)</f>
        <v>0.1111111111111111</v>
      </c>
      <c r="G19" s="74" t="s">
        <v>449</v>
      </c>
      <c r="H19" s="75">
        <f>E93</f>
        <v>3</v>
      </c>
      <c r="I19" s="68"/>
      <c r="J19" s="76">
        <f t="shared" si="3"/>
        <v>3</v>
      </c>
    </row>
    <row r="20" spans="1:10" ht="15.75" thickBot="1">
      <c r="G20" s="81" t="s">
        <v>468</v>
      </c>
      <c r="H20" s="82">
        <f>SUM(H14:H19)</f>
        <v>15</v>
      </c>
      <c r="I20" s="82">
        <f>SUM(I14:I19)</f>
        <v>12</v>
      </c>
      <c r="J20" s="83">
        <f>H20-I20</f>
        <v>3</v>
      </c>
    </row>
    <row r="21" spans="1:10">
      <c r="B21" s="89" t="s">
        <v>469</v>
      </c>
      <c r="C21" s="90">
        <f>E35+E43+E50+E60+E66+E84+E94</f>
        <v>90</v>
      </c>
    </row>
    <row r="22" spans="1:10">
      <c r="C22" s="90"/>
    </row>
    <row r="23" spans="1:10">
      <c r="B23" s="197" t="s">
        <v>460</v>
      </c>
      <c r="C23" s="197"/>
      <c r="D23" s="197"/>
      <c r="E23" s="197"/>
      <c r="F23" s="197"/>
      <c r="G23" s="197"/>
    </row>
    <row r="24" spans="1:10" ht="32.25" thickBot="1">
      <c r="B24" s="206" t="s">
        <v>470</v>
      </c>
      <c r="C24" s="206"/>
      <c r="D24" s="206"/>
      <c r="E24" s="206"/>
      <c r="F24" s="206"/>
      <c r="G24" s="206"/>
    </row>
    <row r="25" spans="1:10" ht="15.75" thickBot="1">
      <c r="B25" s="91" t="s">
        <v>471</v>
      </c>
      <c r="C25" s="92" t="s">
        <v>472</v>
      </c>
      <c r="D25" s="92" t="s">
        <v>473</v>
      </c>
      <c r="E25" s="93" t="s">
        <v>453</v>
      </c>
      <c r="F25" s="93" t="s">
        <v>454</v>
      </c>
      <c r="G25" s="94" t="s">
        <v>455</v>
      </c>
      <c r="I25" s="5" t="s">
        <v>437</v>
      </c>
    </row>
    <row r="26" spans="1:10">
      <c r="B26" s="217" t="s">
        <v>436</v>
      </c>
      <c r="C26" s="220">
        <f>G26+G27+G28+G29</f>
        <v>0</v>
      </c>
      <c r="D26" s="95" t="s">
        <v>474</v>
      </c>
      <c r="E26" s="153">
        <v>3</v>
      </c>
      <c r="F26" s="96">
        <v>3</v>
      </c>
      <c r="G26" s="69">
        <f t="shared" ref="G26:G30" si="4">E26-F26</f>
        <v>0</v>
      </c>
      <c r="I26" s="5" t="s">
        <v>438</v>
      </c>
    </row>
    <row r="27" spans="1:10">
      <c r="B27" s="218"/>
      <c r="C27" s="221"/>
      <c r="D27" s="97" t="s">
        <v>475</v>
      </c>
      <c r="E27" s="154">
        <v>3</v>
      </c>
      <c r="F27" s="98">
        <v>3</v>
      </c>
      <c r="G27" s="73">
        <f t="shared" si="4"/>
        <v>0</v>
      </c>
      <c r="I27" s="5" t="s">
        <v>439</v>
      </c>
    </row>
    <row r="28" spans="1:10">
      <c r="B28" s="218"/>
      <c r="C28" s="221"/>
      <c r="D28" s="97" t="s">
        <v>476</v>
      </c>
      <c r="E28" s="154">
        <v>2</v>
      </c>
      <c r="F28" s="98">
        <v>2</v>
      </c>
      <c r="G28" s="73">
        <f t="shared" si="4"/>
        <v>0</v>
      </c>
      <c r="I28" s="5" t="s">
        <v>440</v>
      </c>
    </row>
    <row r="29" spans="1:10" ht="15.75" thickBot="1">
      <c r="B29" s="219"/>
      <c r="C29" s="222"/>
      <c r="D29" s="99" t="s">
        <v>477</v>
      </c>
      <c r="E29" s="155">
        <v>1</v>
      </c>
      <c r="F29" s="100">
        <v>1</v>
      </c>
      <c r="G29" s="84">
        <f>E29-F29</f>
        <v>0</v>
      </c>
      <c r="I29" s="5" t="s">
        <v>441</v>
      </c>
    </row>
    <row r="30" spans="1:10" ht="15.75" thickBot="1">
      <c r="B30" s="101" t="s">
        <v>465</v>
      </c>
      <c r="C30" s="102">
        <f>G30</f>
        <v>0</v>
      </c>
      <c r="D30" s="103" t="s">
        <v>478</v>
      </c>
      <c r="E30" s="102">
        <v>4</v>
      </c>
      <c r="F30" s="102">
        <v>4</v>
      </c>
      <c r="G30" s="104">
        <f t="shared" si="4"/>
        <v>0</v>
      </c>
      <c r="I30" s="5" t="s">
        <v>442</v>
      </c>
    </row>
    <row r="31" spans="1:10">
      <c r="B31" s="207" t="s">
        <v>459</v>
      </c>
      <c r="C31" s="203">
        <f>G31+G33+G34+G32</f>
        <v>0</v>
      </c>
      <c r="D31" s="95" t="s">
        <v>479</v>
      </c>
      <c r="E31" s="153">
        <v>1</v>
      </c>
      <c r="F31" s="96">
        <v>1</v>
      </c>
      <c r="G31" s="69">
        <f>E31-F31</f>
        <v>0</v>
      </c>
      <c r="I31" s="5" t="s">
        <v>443</v>
      </c>
    </row>
    <row r="32" spans="1:10">
      <c r="B32" s="215"/>
      <c r="C32" s="216"/>
      <c r="D32" s="129" t="s">
        <v>500</v>
      </c>
      <c r="E32" s="156">
        <v>1</v>
      </c>
      <c r="F32" s="130">
        <v>1</v>
      </c>
      <c r="G32" s="73">
        <f>E32-F32</f>
        <v>0</v>
      </c>
      <c r="I32" s="5" t="s">
        <v>444</v>
      </c>
    </row>
    <row r="33" spans="1:9">
      <c r="B33" s="208"/>
      <c r="C33" s="204"/>
      <c r="D33" s="97" t="s">
        <v>480</v>
      </c>
      <c r="E33" s="154">
        <v>1</v>
      </c>
      <c r="F33" s="98">
        <v>1</v>
      </c>
      <c r="G33" s="73">
        <f>E33-F33</f>
        <v>0</v>
      </c>
      <c r="I33" s="5" t="s">
        <v>445</v>
      </c>
    </row>
    <row r="34" spans="1:9" ht="15.75" thickBot="1">
      <c r="B34" s="214"/>
      <c r="C34" s="205"/>
      <c r="D34" s="99" t="s">
        <v>481</v>
      </c>
      <c r="E34" s="155">
        <v>2</v>
      </c>
      <c r="F34" s="100">
        <v>2</v>
      </c>
      <c r="G34" s="84">
        <f>E34-F34</f>
        <v>0</v>
      </c>
      <c r="I34" s="5" t="s">
        <v>446</v>
      </c>
    </row>
    <row r="35" spans="1:9" ht="15.75" thickBot="1">
      <c r="B35" s="105" t="s">
        <v>468</v>
      </c>
      <c r="C35" s="106">
        <f>SUM(C26:C34)</f>
        <v>0</v>
      </c>
      <c r="D35" s="107" t="s">
        <v>468</v>
      </c>
      <c r="E35" s="106">
        <f>SUM(E26:E34)</f>
        <v>18</v>
      </c>
      <c r="F35" s="106">
        <f>SUM(F26:F34)</f>
        <v>18</v>
      </c>
      <c r="G35" s="108">
        <f>E35-F35</f>
        <v>0</v>
      </c>
      <c r="I35" s="5" t="s">
        <v>447</v>
      </c>
    </row>
    <row r="36" spans="1:9">
      <c r="D36" s="109"/>
      <c r="E36" s="3"/>
      <c r="F36" s="3"/>
      <c r="G36" s="3"/>
      <c r="I36" s="5" t="s">
        <v>448</v>
      </c>
    </row>
    <row r="37" spans="1:9">
      <c r="B37" s="197" t="s">
        <v>461</v>
      </c>
      <c r="C37" s="197"/>
      <c r="D37" s="197"/>
      <c r="E37" s="197"/>
      <c r="F37" s="197"/>
      <c r="G37" s="197"/>
      <c r="I37" s="5" t="s">
        <v>449</v>
      </c>
    </row>
    <row r="38" spans="1:9" ht="32.25" thickBot="1">
      <c r="B38" s="206" t="s">
        <v>482</v>
      </c>
      <c r="C38" s="206"/>
      <c r="D38" s="206"/>
      <c r="E38" s="206"/>
      <c r="F38" s="206"/>
      <c r="G38" s="206"/>
    </row>
    <row r="39" spans="1:9" ht="15.75" thickBot="1">
      <c r="B39" s="91" t="s">
        <v>471</v>
      </c>
      <c r="C39" s="92" t="s">
        <v>472</v>
      </c>
      <c r="D39" s="92" t="s">
        <v>473</v>
      </c>
      <c r="E39" s="93" t="s">
        <v>453</v>
      </c>
      <c r="F39" s="93" t="s">
        <v>454</v>
      </c>
      <c r="G39" s="94" t="s">
        <v>455</v>
      </c>
    </row>
    <row r="40" spans="1:9" ht="15.75" thickBot="1">
      <c r="B40" s="110" t="s">
        <v>463</v>
      </c>
      <c r="C40" s="111">
        <f>G40</f>
        <v>0</v>
      </c>
      <c r="D40" s="112" t="s">
        <v>412</v>
      </c>
      <c r="E40" s="111">
        <v>6</v>
      </c>
      <c r="F40" s="106">
        <v>6</v>
      </c>
      <c r="G40" s="108">
        <f>E40-F40</f>
        <v>0</v>
      </c>
    </row>
    <row r="41" spans="1:9" ht="15.75" thickBot="1">
      <c r="A41" t="s">
        <v>526</v>
      </c>
      <c r="B41" s="110" t="s">
        <v>441</v>
      </c>
      <c r="C41" s="111">
        <f t="shared" ref="C41:C42" si="5">G41</f>
        <v>0</v>
      </c>
      <c r="D41" s="112" t="s">
        <v>483</v>
      </c>
      <c r="E41" s="111">
        <v>3</v>
      </c>
      <c r="F41" s="106">
        <v>3</v>
      </c>
      <c r="G41" s="108">
        <f t="shared" ref="G41:G42" si="6">E41-F41</f>
        <v>0</v>
      </c>
    </row>
    <row r="42" spans="1:9" ht="15.75" thickBot="1">
      <c r="A42" t="s">
        <v>526</v>
      </c>
      <c r="B42" s="127" t="s">
        <v>414</v>
      </c>
      <c r="C42" s="124">
        <f t="shared" si="5"/>
        <v>0</v>
      </c>
      <c r="D42" s="128" t="s">
        <v>484</v>
      </c>
      <c r="E42" s="124">
        <v>3</v>
      </c>
      <c r="F42" s="130">
        <v>3</v>
      </c>
      <c r="G42" s="87">
        <f t="shared" si="6"/>
        <v>0</v>
      </c>
    </row>
    <row r="43" spans="1:9" ht="15.75" thickBot="1">
      <c r="B43" s="123" t="s">
        <v>468</v>
      </c>
      <c r="C43" s="124">
        <f>SUM(C40:C42)</f>
        <v>0</v>
      </c>
      <c r="D43" s="125" t="s">
        <v>468</v>
      </c>
      <c r="E43" s="124">
        <f>SUM(E40:E42)</f>
        <v>12</v>
      </c>
      <c r="F43" s="106">
        <f t="shared" ref="F43:G43" si="7">SUM(F40:F42)</f>
        <v>12</v>
      </c>
      <c r="G43" s="87">
        <f t="shared" si="7"/>
        <v>0</v>
      </c>
    </row>
    <row r="45" spans="1:9">
      <c r="B45" s="197" t="s">
        <v>462</v>
      </c>
      <c r="C45" s="197"/>
      <c r="D45" s="197"/>
      <c r="E45" s="197"/>
      <c r="F45" s="197"/>
      <c r="G45" s="197"/>
    </row>
    <row r="46" spans="1:9" ht="32.25" thickBot="1">
      <c r="B46" s="206" t="s">
        <v>485</v>
      </c>
      <c r="C46" s="206"/>
      <c r="D46" s="206"/>
      <c r="E46" s="206"/>
      <c r="F46" s="206"/>
      <c r="G46" s="206"/>
    </row>
    <row r="47" spans="1:9" ht="15.75" thickBot="1">
      <c r="B47" s="91" t="s">
        <v>471</v>
      </c>
      <c r="C47" s="92" t="s">
        <v>472</v>
      </c>
      <c r="D47" s="92" t="s">
        <v>473</v>
      </c>
      <c r="E47" s="93" t="s">
        <v>453</v>
      </c>
      <c r="F47" s="93" t="s">
        <v>454</v>
      </c>
      <c r="G47" s="94" t="s">
        <v>455</v>
      </c>
    </row>
    <row r="48" spans="1:9" ht="15.75" thickBot="1">
      <c r="B48" s="110" t="s">
        <v>463</v>
      </c>
      <c r="C48" s="111">
        <f>G48</f>
        <v>0</v>
      </c>
      <c r="D48" s="112" t="s">
        <v>412</v>
      </c>
      <c r="E48" s="111">
        <v>2</v>
      </c>
      <c r="F48" s="106">
        <v>2</v>
      </c>
      <c r="G48" s="108">
        <f>E48-F48</f>
        <v>0</v>
      </c>
    </row>
    <row r="49" spans="1:11" ht="15.75" thickBot="1">
      <c r="B49" s="110" t="s">
        <v>415</v>
      </c>
      <c r="C49" s="111">
        <f>G49</f>
        <v>0</v>
      </c>
      <c r="D49" s="112" t="s">
        <v>415</v>
      </c>
      <c r="E49" s="111">
        <v>7</v>
      </c>
      <c r="F49" s="106">
        <v>7</v>
      </c>
      <c r="G49" s="108">
        <f t="shared" ref="G49:G50" si="8">E49-F49</f>
        <v>0</v>
      </c>
    </row>
    <row r="50" spans="1:11" ht="15.75" thickBot="1">
      <c r="B50" s="123" t="s">
        <v>468</v>
      </c>
      <c r="C50" s="124">
        <f>SUM(C48:C49)</f>
        <v>0</v>
      </c>
      <c r="D50" s="125" t="s">
        <v>468</v>
      </c>
      <c r="E50" s="124">
        <f>SUM(E48:E49)</f>
        <v>9</v>
      </c>
      <c r="F50" s="106">
        <f t="shared" ref="F50" si="9">SUM(F48:F49)</f>
        <v>9</v>
      </c>
      <c r="G50" s="87">
        <f t="shared" si="8"/>
        <v>0</v>
      </c>
    </row>
    <row r="52" spans="1:11">
      <c r="B52" s="197" t="s">
        <v>464</v>
      </c>
      <c r="C52" s="197"/>
      <c r="D52" s="197"/>
      <c r="E52" s="197"/>
      <c r="F52" s="197"/>
      <c r="G52" s="197"/>
    </row>
    <row r="53" spans="1:11" ht="32.25" thickBot="1">
      <c r="B53" s="206" t="s">
        <v>486</v>
      </c>
      <c r="C53" s="206"/>
      <c r="D53" s="206"/>
      <c r="E53" s="206"/>
      <c r="F53" s="206"/>
      <c r="G53" s="206"/>
    </row>
    <row r="54" spans="1:11" ht="15.75" thickBot="1">
      <c r="B54" s="113" t="s">
        <v>471</v>
      </c>
      <c r="C54" s="114" t="s">
        <v>472</v>
      </c>
      <c r="D54" s="114" t="s">
        <v>473</v>
      </c>
      <c r="E54" s="115" t="s">
        <v>453</v>
      </c>
      <c r="F54" s="115" t="s">
        <v>454</v>
      </c>
      <c r="G54" s="116" t="s">
        <v>455</v>
      </c>
    </row>
    <row r="55" spans="1:11">
      <c r="B55" s="207" t="s">
        <v>459</v>
      </c>
      <c r="C55" s="203">
        <f>G55+G56+G57+G58</f>
        <v>0</v>
      </c>
      <c r="D55" s="95" t="s">
        <v>487</v>
      </c>
      <c r="E55" s="67">
        <v>1</v>
      </c>
      <c r="F55" s="96">
        <v>1</v>
      </c>
      <c r="G55" s="69">
        <f>E55-F55</f>
        <v>0</v>
      </c>
    </row>
    <row r="56" spans="1:11">
      <c r="B56" s="208"/>
      <c r="C56" s="204"/>
      <c r="D56" s="97" t="s">
        <v>488</v>
      </c>
      <c r="E56" s="68">
        <v>2</v>
      </c>
      <c r="F56" s="98">
        <v>2</v>
      </c>
      <c r="G56" s="73">
        <f t="shared" ref="G56:G60" si="10">E56-F56</f>
        <v>0</v>
      </c>
    </row>
    <row r="57" spans="1:11">
      <c r="B57" s="208"/>
      <c r="C57" s="204"/>
      <c r="D57" s="117" t="s">
        <v>489</v>
      </c>
      <c r="E57" s="68">
        <v>1</v>
      </c>
      <c r="F57" s="98">
        <v>1</v>
      </c>
      <c r="G57" s="73">
        <f t="shared" si="10"/>
        <v>0</v>
      </c>
    </row>
    <row r="58" spans="1:11" ht="15.75" thickBot="1">
      <c r="B58" s="214"/>
      <c r="C58" s="205"/>
      <c r="D58" s="99" t="s">
        <v>490</v>
      </c>
      <c r="E58" s="79">
        <v>1</v>
      </c>
      <c r="F58" s="100">
        <v>1</v>
      </c>
      <c r="G58" s="84">
        <f t="shared" si="10"/>
        <v>0</v>
      </c>
    </row>
    <row r="59" spans="1:11" ht="15.75" thickBot="1">
      <c r="B59" s="131" t="s">
        <v>436</v>
      </c>
      <c r="C59" s="132">
        <f>G59</f>
        <v>0</v>
      </c>
      <c r="D59" s="128" t="s">
        <v>491</v>
      </c>
      <c r="E59" s="124">
        <v>3</v>
      </c>
      <c r="F59" s="126">
        <v>3</v>
      </c>
      <c r="G59" s="87">
        <f t="shared" si="10"/>
        <v>0</v>
      </c>
    </row>
    <row r="60" spans="1:11" ht="15.75" thickBot="1">
      <c r="B60" s="123" t="s">
        <v>468</v>
      </c>
      <c r="C60" s="124">
        <f>SUM(C55:C59)</f>
        <v>0</v>
      </c>
      <c r="D60" s="125" t="s">
        <v>468</v>
      </c>
      <c r="E60" s="124">
        <f>SUM(E55:E59)</f>
        <v>8</v>
      </c>
      <c r="F60" s="106">
        <f t="shared" ref="F60" si="11">SUM(F55:F59)</f>
        <v>8</v>
      </c>
      <c r="G60" s="87">
        <f t="shared" si="10"/>
        <v>0</v>
      </c>
    </row>
    <row r="61" spans="1:11">
      <c r="A61" s="5"/>
      <c r="H61" s="5"/>
      <c r="I61" s="5"/>
      <c r="J61" s="5"/>
      <c r="K61" s="5"/>
    </row>
    <row r="62" spans="1:11">
      <c r="A62" s="5"/>
      <c r="B62" s="197" t="s">
        <v>466</v>
      </c>
      <c r="C62" s="197"/>
      <c r="D62" s="197"/>
      <c r="E62" s="197"/>
      <c r="F62" s="197"/>
      <c r="G62" s="197"/>
      <c r="H62" s="5"/>
      <c r="I62" s="5"/>
      <c r="J62" s="5"/>
      <c r="K62" s="5"/>
    </row>
    <row r="63" spans="1:11" ht="32.25" thickBot="1">
      <c r="B63" s="206" t="s">
        <v>492</v>
      </c>
      <c r="C63" s="206"/>
      <c r="D63" s="206"/>
      <c r="E63" s="206"/>
      <c r="F63" s="206"/>
      <c r="G63" s="206"/>
    </row>
    <row r="64" spans="1:11" ht="15.75" thickBot="1">
      <c r="B64" s="91" t="s">
        <v>471</v>
      </c>
      <c r="C64" s="92" t="s">
        <v>472</v>
      </c>
      <c r="D64" s="92" t="s">
        <v>473</v>
      </c>
      <c r="E64" s="93" t="s">
        <v>453</v>
      </c>
      <c r="F64" s="93" t="s">
        <v>454</v>
      </c>
      <c r="G64" s="94" t="s">
        <v>455</v>
      </c>
    </row>
    <row r="65" spans="1:11" ht="15.75" thickBot="1">
      <c r="B65" s="110" t="s">
        <v>441</v>
      </c>
      <c r="C65" s="111">
        <f>G65</f>
        <v>0</v>
      </c>
      <c r="D65" s="112" t="s">
        <v>422</v>
      </c>
      <c r="E65" s="111">
        <v>5</v>
      </c>
      <c r="F65" s="126">
        <v>5</v>
      </c>
      <c r="G65" s="108">
        <f>E65-F65</f>
        <v>0</v>
      </c>
    </row>
    <row r="66" spans="1:11" ht="15.75" thickBot="1">
      <c r="B66" s="123" t="s">
        <v>468</v>
      </c>
      <c r="C66" s="124">
        <f>SUM(C65)</f>
        <v>0</v>
      </c>
      <c r="D66" s="125" t="s">
        <v>468</v>
      </c>
      <c r="E66" s="124">
        <f>SUM(E65)</f>
        <v>5</v>
      </c>
      <c r="F66" s="106">
        <f t="shared" ref="F66" si="12">SUM(F65)</f>
        <v>5</v>
      </c>
      <c r="G66" s="87">
        <f>E66-F66</f>
        <v>0</v>
      </c>
    </row>
    <row r="67" spans="1:11">
      <c r="A67" s="5"/>
      <c r="H67" s="5"/>
      <c r="I67" s="5"/>
      <c r="J67" s="5"/>
      <c r="K67" s="5"/>
    </row>
    <row r="68" spans="1:11">
      <c r="A68" s="5"/>
      <c r="B68" s="197" t="s">
        <v>467</v>
      </c>
      <c r="C68" s="197"/>
      <c r="D68" s="197"/>
      <c r="E68" s="197"/>
      <c r="F68" s="197"/>
      <c r="G68" s="197"/>
      <c r="H68" s="5"/>
      <c r="I68" s="5"/>
      <c r="J68" s="5"/>
      <c r="K68" s="5"/>
    </row>
    <row r="69" spans="1:11" ht="32.25" thickBot="1">
      <c r="B69" s="206" t="s">
        <v>493</v>
      </c>
      <c r="C69" s="206"/>
      <c r="D69" s="206"/>
      <c r="E69" s="206"/>
      <c r="F69" s="206"/>
      <c r="G69" s="206"/>
    </row>
    <row r="70" spans="1:11" ht="15.75" thickBot="1">
      <c r="B70" s="113" t="s">
        <v>471</v>
      </c>
      <c r="C70" s="114" t="s">
        <v>472</v>
      </c>
      <c r="D70" s="114" t="s">
        <v>473</v>
      </c>
      <c r="E70" s="115" t="s">
        <v>453</v>
      </c>
      <c r="F70" s="115" t="s">
        <v>454</v>
      </c>
      <c r="G70" s="116" t="s">
        <v>455</v>
      </c>
    </row>
    <row r="71" spans="1:11">
      <c r="A71" t="s">
        <v>526</v>
      </c>
      <c r="B71" s="211" t="s">
        <v>441</v>
      </c>
      <c r="C71" s="203">
        <f>G71+G72+G73</f>
        <v>0</v>
      </c>
      <c r="D71" s="95" t="s">
        <v>494</v>
      </c>
      <c r="E71" s="67">
        <v>2</v>
      </c>
      <c r="F71" s="96">
        <v>2</v>
      </c>
      <c r="G71" s="69">
        <f>E71-F71</f>
        <v>0</v>
      </c>
    </row>
    <row r="72" spans="1:11">
      <c r="A72" t="s">
        <v>526</v>
      </c>
      <c r="B72" s="212"/>
      <c r="C72" s="204"/>
      <c r="D72" s="97" t="s">
        <v>501</v>
      </c>
      <c r="E72" s="68">
        <v>1</v>
      </c>
      <c r="F72" s="98">
        <v>1</v>
      </c>
      <c r="G72" s="73">
        <f t="shared" ref="G72:G83" si="13">E72-F72</f>
        <v>0</v>
      </c>
    </row>
    <row r="73" spans="1:11" ht="15.75" thickBot="1">
      <c r="A73" t="s">
        <v>526</v>
      </c>
      <c r="B73" s="213"/>
      <c r="C73" s="210"/>
      <c r="D73" s="118" t="s">
        <v>502</v>
      </c>
      <c r="E73" s="119">
        <v>1</v>
      </c>
      <c r="F73" s="120">
        <v>1</v>
      </c>
      <c r="G73" s="121">
        <f t="shared" si="13"/>
        <v>0</v>
      </c>
    </row>
    <row r="74" spans="1:11">
      <c r="B74" s="207" t="s">
        <v>446</v>
      </c>
      <c r="C74" s="203">
        <f>G74+G75+G76+G77+G78</f>
        <v>0</v>
      </c>
      <c r="D74" s="95" t="s">
        <v>495</v>
      </c>
      <c r="E74" s="67">
        <v>2</v>
      </c>
      <c r="F74" s="96">
        <v>2</v>
      </c>
      <c r="G74" s="69">
        <f t="shared" si="13"/>
        <v>0</v>
      </c>
    </row>
    <row r="75" spans="1:11">
      <c r="B75" s="208"/>
      <c r="C75" s="204"/>
      <c r="D75" s="97" t="s">
        <v>503</v>
      </c>
      <c r="E75" s="68">
        <v>2</v>
      </c>
      <c r="F75" s="98">
        <v>2</v>
      </c>
      <c r="G75" s="73">
        <f t="shared" si="13"/>
        <v>0</v>
      </c>
    </row>
    <row r="76" spans="1:11">
      <c r="B76" s="208"/>
      <c r="C76" s="204"/>
      <c r="D76" s="97" t="s">
        <v>504</v>
      </c>
      <c r="E76" s="68">
        <v>1</v>
      </c>
      <c r="F76" s="98">
        <v>1</v>
      </c>
      <c r="G76" s="73">
        <f t="shared" si="13"/>
        <v>0</v>
      </c>
    </row>
    <row r="77" spans="1:11">
      <c r="B77" s="208"/>
      <c r="C77" s="204"/>
      <c r="D77" s="97" t="s">
        <v>498</v>
      </c>
      <c r="E77" s="68">
        <v>2</v>
      </c>
      <c r="F77" s="98">
        <v>2</v>
      </c>
      <c r="G77" s="73">
        <f t="shared" si="13"/>
        <v>0</v>
      </c>
    </row>
    <row r="78" spans="1:11" ht="15.75" thickBot="1">
      <c r="B78" s="209"/>
      <c r="C78" s="210"/>
      <c r="D78" s="118" t="s">
        <v>496</v>
      </c>
      <c r="E78" s="119">
        <v>3</v>
      </c>
      <c r="F78" s="120">
        <v>3</v>
      </c>
      <c r="G78" s="121">
        <f t="shared" si="13"/>
        <v>0</v>
      </c>
    </row>
    <row r="79" spans="1:11">
      <c r="B79" s="207" t="s">
        <v>444</v>
      </c>
      <c r="C79" s="203">
        <f>G79+G80</f>
        <v>0</v>
      </c>
      <c r="D79" s="95" t="s">
        <v>505</v>
      </c>
      <c r="E79" s="67">
        <v>1</v>
      </c>
      <c r="F79" s="96">
        <v>1</v>
      </c>
      <c r="G79" s="69">
        <f t="shared" si="13"/>
        <v>0</v>
      </c>
    </row>
    <row r="80" spans="1:11" ht="15.75" thickBot="1">
      <c r="B80" s="214"/>
      <c r="C80" s="205"/>
      <c r="D80" s="99" t="s">
        <v>497</v>
      </c>
      <c r="E80" s="79">
        <v>3</v>
      </c>
      <c r="F80" s="100">
        <v>3</v>
      </c>
      <c r="G80" s="84">
        <f t="shared" si="13"/>
        <v>0</v>
      </c>
    </row>
    <row r="81" spans="2:7" ht="15.75" thickBot="1">
      <c r="B81" s="131" t="s">
        <v>506</v>
      </c>
      <c r="C81" s="126">
        <f>G81</f>
        <v>0</v>
      </c>
      <c r="D81" s="128" t="s">
        <v>507</v>
      </c>
      <c r="E81" s="124">
        <v>1</v>
      </c>
      <c r="F81" s="126">
        <v>1</v>
      </c>
      <c r="G81" s="87">
        <f t="shared" si="13"/>
        <v>0</v>
      </c>
    </row>
    <row r="82" spans="2:7" ht="15.75" thickBot="1">
      <c r="B82" s="122" t="s">
        <v>436</v>
      </c>
      <c r="C82" s="106">
        <f>G82</f>
        <v>0</v>
      </c>
      <c r="D82" s="112" t="s">
        <v>508</v>
      </c>
      <c r="E82" s="111">
        <v>1</v>
      </c>
      <c r="F82" s="126">
        <v>1</v>
      </c>
      <c r="G82" s="108">
        <f t="shared" si="13"/>
        <v>0</v>
      </c>
    </row>
    <row r="83" spans="2:7" ht="15.75" thickBot="1">
      <c r="B83" s="110" t="s">
        <v>459</v>
      </c>
      <c r="C83" s="111">
        <f>G83</f>
        <v>1</v>
      </c>
      <c r="D83" s="112" t="s">
        <v>499</v>
      </c>
      <c r="E83" s="111">
        <v>3</v>
      </c>
      <c r="F83" s="126">
        <v>2</v>
      </c>
      <c r="G83" s="108">
        <f t="shared" si="13"/>
        <v>1</v>
      </c>
    </row>
    <row r="84" spans="2:7" ht="15.75" thickBot="1">
      <c r="B84" s="105" t="s">
        <v>468</v>
      </c>
      <c r="C84" s="111">
        <f>SUM(C71:C83)</f>
        <v>1</v>
      </c>
      <c r="D84" s="107" t="s">
        <v>468</v>
      </c>
      <c r="E84" s="111">
        <f>SUM(E71:E83)</f>
        <v>23</v>
      </c>
      <c r="F84" s="106">
        <f>SUM(F71:F83)</f>
        <v>22</v>
      </c>
      <c r="G84" s="108">
        <f t="shared" ref="G84" si="14">E84-F84</f>
        <v>1</v>
      </c>
    </row>
    <row r="87" spans="2:7" ht="34.5" thickBot="1">
      <c r="B87" s="198" t="s">
        <v>509</v>
      </c>
      <c r="C87" s="198"/>
      <c r="D87" s="198"/>
      <c r="E87" s="198"/>
      <c r="F87" s="198"/>
      <c r="G87" s="198"/>
    </row>
    <row r="88" spans="2:7" ht="15.75" thickBot="1">
      <c r="B88" s="113" t="s">
        <v>471</v>
      </c>
      <c r="C88" s="114" t="s">
        <v>472</v>
      </c>
      <c r="D88" s="114" t="s">
        <v>473</v>
      </c>
      <c r="E88" s="115" t="s">
        <v>453</v>
      </c>
      <c r="F88" s="115" t="s">
        <v>454</v>
      </c>
      <c r="G88" s="116" t="s">
        <v>455</v>
      </c>
    </row>
    <row r="89" spans="2:7">
      <c r="B89" s="200" t="s">
        <v>447</v>
      </c>
      <c r="C89" s="203">
        <f>G89</f>
        <v>0</v>
      </c>
      <c r="D89" s="95" t="s">
        <v>485</v>
      </c>
      <c r="E89" s="67">
        <v>1</v>
      </c>
      <c r="F89" s="96">
        <v>1</v>
      </c>
      <c r="G89" s="69">
        <f>E89-F89</f>
        <v>0</v>
      </c>
    </row>
    <row r="90" spans="2:7">
      <c r="B90" s="201"/>
      <c r="C90" s="204"/>
      <c r="D90" s="97" t="s">
        <v>492</v>
      </c>
      <c r="E90" s="68">
        <v>3</v>
      </c>
      <c r="F90" s="98">
        <v>3</v>
      </c>
      <c r="G90" s="73">
        <f t="shared" ref="G90:G91" si="15">E90-F90</f>
        <v>0</v>
      </c>
    </row>
    <row r="91" spans="2:7" ht="15.75" thickBot="1">
      <c r="B91" s="202"/>
      <c r="C91" s="205"/>
      <c r="D91" s="99" t="s">
        <v>493</v>
      </c>
      <c r="E91" s="79">
        <v>2</v>
      </c>
      <c r="F91" s="100">
        <v>2</v>
      </c>
      <c r="G91" s="84">
        <f t="shared" si="15"/>
        <v>0</v>
      </c>
    </row>
    <row r="92" spans="2:7" ht="15.75" thickBot="1">
      <c r="B92" s="143" t="s">
        <v>448</v>
      </c>
      <c r="C92" s="124">
        <f t="shared" ref="C92:C93" si="16">G92</f>
        <v>0</v>
      </c>
      <c r="D92" s="128" t="s">
        <v>470</v>
      </c>
      <c r="E92" s="124">
        <v>6</v>
      </c>
      <c r="F92" s="126">
        <v>6</v>
      </c>
      <c r="G92" s="87">
        <f t="shared" ref="G92:G93" si="17">E92-F92</f>
        <v>0</v>
      </c>
    </row>
    <row r="93" spans="2:7" ht="15.75" thickBot="1">
      <c r="B93" s="142" t="s">
        <v>449</v>
      </c>
      <c r="C93" s="111">
        <f t="shared" si="16"/>
        <v>3</v>
      </c>
      <c r="D93" s="112" t="s">
        <v>470</v>
      </c>
      <c r="E93" s="111">
        <v>3</v>
      </c>
      <c r="F93" s="126"/>
      <c r="G93" s="108">
        <f t="shared" si="17"/>
        <v>3</v>
      </c>
    </row>
    <row r="94" spans="2:7" ht="15.75" thickBot="1">
      <c r="B94" s="123" t="s">
        <v>468</v>
      </c>
      <c r="C94" s="124">
        <f>SUM(C89:C93)</f>
        <v>3</v>
      </c>
      <c r="D94" s="125" t="s">
        <v>468</v>
      </c>
      <c r="E94" s="124">
        <f>SUM(E89:E93)</f>
        <v>15</v>
      </c>
      <c r="F94" s="106">
        <f t="shared" ref="F94:G94" si="18">SUM(F89:F93)</f>
        <v>12</v>
      </c>
      <c r="G94" s="87">
        <f t="shared" si="18"/>
        <v>3</v>
      </c>
    </row>
  </sheetData>
  <sortState ref="B22:E30">
    <sortCondition ref="B22:B30"/>
  </sortState>
  <mergeCells count="31">
    <mergeCell ref="B3:E3"/>
    <mergeCell ref="G3:J3"/>
    <mergeCell ref="B23:G23"/>
    <mergeCell ref="B24:G24"/>
    <mergeCell ref="B26:B29"/>
    <mergeCell ref="C26:C29"/>
    <mergeCell ref="C55:C58"/>
    <mergeCell ref="B62:G62"/>
    <mergeCell ref="B63:G63"/>
    <mergeCell ref="B31:B34"/>
    <mergeCell ref="C31:C34"/>
    <mergeCell ref="B37:G37"/>
    <mergeCell ref="B38:G38"/>
    <mergeCell ref="B45:G45"/>
    <mergeCell ref="B46:G46"/>
    <mergeCell ref="L12:N12"/>
    <mergeCell ref="B87:G87"/>
    <mergeCell ref="G15:J15"/>
    <mergeCell ref="B89:B91"/>
    <mergeCell ref="C89:C91"/>
    <mergeCell ref="B68:G68"/>
    <mergeCell ref="B69:G69"/>
    <mergeCell ref="B74:B78"/>
    <mergeCell ref="C74:C78"/>
    <mergeCell ref="B71:B73"/>
    <mergeCell ref="B79:B80"/>
    <mergeCell ref="C79:C80"/>
    <mergeCell ref="C71:C73"/>
    <mergeCell ref="B52:G52"/>
    <mergeCell ref="B53:G53"/>
    <mergeCell ref="B55:B58"/>
  </mergeCells>
  <conditionalFormatting sqref="D5 D16">
    <cfRule type="cellIs" dxfId="383" priority="223" operator="equal">
      <formula>#REF!</formula>
    </cfRule>
    <cfRule type="cellIs" dxfId="382" priority="224" operator="lessThan">
      <formula>#REF!</formula>
    </cfRule>
    <cfRule type="cellIs" dxfId="381" priority="225" operator="equal">
      <formula>$L$5</formula>
    </cfRule>
  </conditionalFormatting>
  <conditionalFormatting sqref="D5:D6 D16:D17">
    <cfRule type="cellIs" dxfId="380" priority="220" operator="equal">
      <formula>$L$5</formula>
    </cfRule>
    <cfRule type="cellIs" dxfId="379" priority="221" operator="equal">
      <formula>#REF!</formula>
    </cfRule>
    <cfRule type="cellIs" dxfId="378" priority="222" operator="lessThan">
      <formula>#REF!</formula>
    </cfRule>
  </conditionalFormatting>
  <conditionalFormatting sqref="D7">
    <cfRule type="cellIs" dxfId="377" priority="217" operator="equal">
      <formula>$L$5</formula>
    </cfRule>
    <cfRule type="cellIs" dxfId="376" priority="218" operator="equal">
      <formula>#REF!</formula>
    </cfRule>
    <cfRule type="cellIs" dxfId="375" priority="219" operator="lessThan">
      <formula>#REF!</formula>
    </cfRule>
  </conditionalFormatting>
  <conditionalFormatting sqref="D8">
    <cfRule type="cellIs" dxfId="374" priority="214" operator="equal">
      <formula>$L$5</formula>
    </cfRule>
    <cfRule type="cellIs" dxfId="373" priority="215" operator="equal">
      <formula>#REF!</formula>
    </cfRule>
    <cfRule type="cellIs" dxfId="372" priority="216" operator="lessThan">
      <formula>#REF!</formula>
    </cfRule>
  </conditionalFormatting>
  <conditionalFormatting sqref="D9">
    <cfRule type="cellIs" dxfId="371" priority="211" operator="equal">
      <formula>$L$5</formula>
    </cfRule>
    <cfRule type="cellIs" dxfId="370" priority="212" operator="equal">
      <formula>#REF!</formula>
    </cfRule>
    <cfRule type="cellIs" dxfId="369" priority="213" operator="lessThan">
      <formula>#REF!</formula>
    </cfRule>
  </conditionalFormatting>
  <conditionalFormatting sqref="D10">
    <cfRule type="cellIs" dxfId="368" priority="208" operator="equal">
      <formula>$L$5</formula>
    </cfRule>
    <cfRule type="cellIs" dxfId="367" priority="209" operator="equal">
      <formula>#REF!</formula>
    </cfRule>
    <cfRule type="cellIs" dxfId="366" priority="210" operator="lessThan">
      <formula>#REF!</formula>
    </cfRule>
  </conditionalFormatting>
  <conditionalFormatting sqref="D11">
    <cfRule type="cellIs" dxfId="365" priority="205" operator="equal">
      <formula>$L$5</formula>
    </cfRule>
    <cfRule type="cellIs" dxfId="364" priority="206" operator="equal">
      <formula>#REF!</formula>
    </cfRule>
    <cfRule type="cellIs" dxfId="363" priority="207" operator="lessThan">
      <formula>#REF!</formula>
    </cfRule>
  </conditionalFormatting>
  <conditionalFormatting sqref="D12:D13">
    <cfRule type="cellIs" dxfId="362" priority="202" operator="equal">
      <formula>$L$5</formula>
    </cfRule>
    <cfRule type="cellIs" dxfId="361" priority="203" operator="equal">
      <formula>#REF!</formula>
    </cfRule>
    <cfRule type="cellIs" dxfId="360" priority="204" operator="lessThan">
      <formula>#REF!</formula>
    </cfRule>
  </conditionalFormatting>
  <conditionalFormatting sqref="D14:D15">
    <cfRule type="cellIs" dxfId="359" priority="199" operator="equal">
      <formula>$L$5</formula>
    </cfRule>
    <cfRule type="cellIs" dxfId="358" priority="200" operator="equal">
      <formula>#REF!</formula>
    </cfRule>
    <cfRule type="cellIs" dxfId="357" priority="201" operator="lessThan">
      <formula>#REF!</formula>
    </cfRule>
  </conditionalFormatting>
  <conditionalFormatting sqref="D16:D17">
    <cfRule type="cellIs" dxfId="356" priority="196" operator="equal">
      <formula>$L$5</formula>
    </cfRule>
    <cfRule type="cellIs" dxfId="355" priority="197" operator="lessThan">
      <formula>#REF!</formula>
    </cfRule>
    <cfRule type="cellIs" dxfId="354" priority="198" operator="equal">
      <formula>#REF!</formula>
    </cfRule>
  </conditionalFormatting>
  <conditionalFormatting sqref="F26:F35 F84">
    <cfRule type="cellIs" dxfId="353" priority="194" operator="equal">
      <formula>E26</formula>
    </cfRule>
    <cfRule type="cellIs" dxfId="352" priority="195" operator="lessThan">
      <formula>E26</formula>
    </cfRule>
  </conditionalFormatting>
  <conditionalFormatting sqref="F84">
    <cfRule type="cellIs" dxfId="351" priority="183" operator="equal">
      <formula>E84</formula>
    </cfRule>
    <cfRule type="cellIs" dxfId="350" priority="184" operator="lessThan">
      <formula>E84</formula>
    </cfRule>
  </conditionalFormatting>
  <conditionalFormatting sqref="G40:G43 G48:G50 J5:J11 G26:G35 G55:G60 G65:G66 G71:G84 E5:E18 J17:J20 G89:G94">
    <cfRule type="cellIs" dxfId="349" priority="180" operator="equal">
      <formula>$L$5</formula>
    </cfRule>
    <cfRule type="cellIs" dxfId="348" priority="181" operator="greaterThan">
      <formula>$L$5</formula>
    </cfRule>
  </conditionalFormatting>
  <conditionalFormatting sqref="I11 D18 I20">
    <cfRule type="cellIs" dxfId="347" priority="171" operator="equal">
      <formula>$L$5</formula>
    </cfRule>
    <cfRule type="cellIs" dxfId="346" priority="172" operator="equal">
      <formula>#REF!</formula>
    </cfRule>
    <cfRule type="cellIs" dxfId="345" priority="173" operator="lessThan">
      <formula>#REF!</formula>
    </cfRule>
  </conditionalFormatting>
  <conditionalFormatting sqref="I5 I17">
    <cfRule type="cellIs" dxfId="344" priority="168" operator="equal">
      <formula>$L$5</formula>
    </cfRule>
    <cfRule type="cellIs" dxfId="343" priority="169" operator="equal">
      <formula>$E$16</formula>
    </cfRule>
    <cfRule type="cellIs" dxfId="342" priority="170" operator="lessThan">
      <formula>$E$16</formula>
    </cfRule>
  </conditionalFormatting>
  <conditionalFormatting sqref="I6 I18">
    <cfRule type="cellIs" dxfId="341" priority="165" operator="equal">
      <formula>$L$5</formula>
    </cfRule>
    <cfRule type="cellIs" dxfId="340" priority="166" operator="equal">
      <formula>$E$25</formula>
    </cfRule>
    <cfRule type="cellIs" dxfId="339" priority="167" operator="lessThan">
      <formula>$E$25</formula>
    </cfRule>
  </conditionalFormatting>
  <conditionalFormatting sqref="F26:F35 F66 F84 F60 F50 F43 F94">
    <cfRule type="cellIs" dxfId="338" priority="161" operator="equal">
      <formula>$L$5</formula>
    </cfRule>
  </conditionalFormatting>
  <conditionalFormatting sqref="I7 I19">
    <cfRule type="cellIs" dxfId="337" priority="276" operator="equal">
      <formula>$L$5</formula>
    </cfRule>
    <cfRule type="cellIs" dxfId="336" priority="277" operator="equal">
      <formula>$E$31</formula>
    </cfRule>
    <cfRule type="cellIs" dxfId="335" priority="278" operator="lessThan">
      <formula>$E$31</formula>
    </cfRule>
  </conditionalFormatting>
  <conditionalFormatting sqref="I8">
    <cfRule type="cellIs" dxfId="334" priority="280" operator="equal">
      <formula>$L$5</formula>
    </cfRule>
    <cfRule type="cellIs" dxfId="333" priority="281" operator="equal">
      <formula>$E$42</formula>
    </cfRule>
    <cfRule type="cellIs" dxfId="332" priority="282" operator="lessThan">
      <formula>$E$42</formula>
    </cfRule>
  </conditionalFormatting>
  <conditionalFormatting sqref="I9">
    <cfRule type="cellIs" dxfId="331" priority="283" operator="equal">
      <formula>$L$5</formula>
    </cfRule>
    <cfRule type="cellIs" dxfId="330" priority="284" operator="equal">
      <formula>$E$48</formula>
    </cfRule>
    <cfRule type="cellIs" dxfId="329" priority="285" operator="lessThan">
      <formula>$E$48</formula>
    </cfRule>
  </conditionalFormatting>
  <conditionalFormatting sqref="I10">
    <cfRule type="cellIs" dxfId="328" priority="286" operator="equal">
      <formula>$L$5</formula>
    </cfRule>
    <cfRule type="cellIs" dxfId="327" priority="287" operator="equal">
      <formula>$E$59</formula>
    </cfRule>
    <cfRule type="cellIs" dxfId="326" priority="288" operator="lessThan">
      <formula>$E$59</formula>
    </cfRule>
  </conditionalFormatting>
  <conditionalFormatting sqref="F50">
    <cfRule type="cellIs" dxfId="325" priority="98" operator="equal">
      <formula>E50</formula>
    </cfRule>
    <cfRule type="cellIs" dxfId="324" priority="99" operator="lessThan">
      <formula>E50</formula>
    </cfRule>
  </conditionalFormatting>
  <conditionalFormatting sqref="F60">
    <cfRule type="cellIs" dxfId="323" priority="95" operator="equal">
      <formula>E60</formula>
    </cfRule>
    <cfRule type="cellIs" dxfId="322" priority="96" operator="lessThan">
      <formula>E60</formula>
    </cfRule>
  </conditionalFormatting>
  <conditionalFormatting sqref="F43">
    <cfRule type="cellIs" dxfId="321" priority="101" operator="equal">
      <formula>E43</formula>
    </cfRule>
    <cfRule type="cellIs" dxfId="320" priority="102" operator="lessThan">
      <formula>E43</formula>
    </cfRule>
  </conditionalFormatting>
  <conditionalFormatting sqref="F66">
    <cfRule type="cellIs" dxfId="319" priority="92" operator="equal">
      <formula>E66</formula>
    </cfRule>
    <cfRule type="cellIs" dxfId="318" priority="93" operator="lessThan">
      <formula>E66</formula>
    </cfRule>
  </conditionalFormatting>
  <conditionalFormatting sqref="F94">
    <cfRule type="cellIs" dxfId="317" priority="87" operator="equal">
      <formula>E94</formula>
    </cfRule>
    <cfRule type="cellIs" dxfId="316" priority="88" operator="lessThan">
      <formula>E94</formula>
    </cfRule>
  </conditionalFormatting>
  <conditionalFormatting sqref="F94">
    <cfRule type="cellIs" dxfId="315" priority="68" operator="equal">
      <formula>E94</formula>
    </cfRule>
    <cfRule type="cellIs" dxfId="314" priority="69" operator="lessThan">
      <formula>E94</formula>
    </cfRule>
  </conditionalFormatting>
  <conditionalFormatting sqref="F94">
    <cfRule type="cellIs" dxfId="313" priority="66" operator="equal">
      <formula>E94</formula>
    </cfRule>
    <cfRule type="cellIs" dxfId="312" priority="67" operator="lessThan">
      <formula>E94</formula>
    </cfRule>
  </conditionalFormatting>
  <conditionalFormatting sqref="F66">
    <cfRule type="cellIs" dxfId="311" priority="64" operator="equal">
      <formula>E66</formula>
    </cfRule>
    <cfRule type="cellIs" dxfId="310" priority="65" operator="lessThan">
      <formula>E66</formula>
    </cfRule>
  </conditionalFormatting>
  <conditionalFormatting sqref="F66">
    <cfRule type="cellIs" dxfId="309" priority="62" operator="equal">
      <formula>E66</formula>
    </cfRule>
    <cfRule type="cellIs" dxfId="308" priority="63" operator="lessThan">
      <formula>E66</formula>
    </cfRule>
  </conditionalFormatting>
  <conditionalFormatting sqref="F66">
    <cfRule type="cellIs" dxfId="307" priority="60" operator="equal">
      <formula>E66</formula>
    </cfRule>
    <cfRule type="cellIs" dxfId="306" priority="61" operator="lessThan">
      <formula>E66</formula>
    </cfRule>
  </conditionalFormatting>
  <conditionalFormatting sqref="F60">
    <cfRule type="cellIs" dxfId="305" priority="58" operator="equal">
      <formula>E60</formula>
    </cfRule>
    <cfRule type="cellIs" dxfId="304" priority="59" operator="lessThan">
      <formula>E60</formula>
    </cfRule>
  </conditionalFormatting>
  <conditionalFormatting sqref="F60">
    <cfRule type="cellIs" dxfId="303" priority="56" operator="equal">
      <formula>E60</formula>
    </cfRule>
    <cfRule type="cellIs" dxfId="302" priority="57" operator="lessThan">
      <formula>E60</formula>
    </cfRule>
  </conditionalFormatting>
  <conditionalFormatting sqref="F60">
    <cfRule type="cellIs" dxfId="301" priority="54" operator="equal">
      <formula>E60</formula>
    </cfRule>
    <cfRule type="cellIs" dxfId="300" priority="55" operator="lessThan">
      <formula>E60</formula>
    </cfRule>
  </conditionalFormatting>
  <conditionalFormatting sqref="F60">
    <cfRule type="cellIs" dxfId="299" priority="52" operator="equal">
      <formula>E60</formula>
    </cfRule>
    <cfRule type="cellIs" dxfId="298" priority="53" operator="lessThan">
      <formula>E60</formula>
    </cfRule>
  </conditionalFormatting>
  <conditionalFormatting sqref="F50">
    <cfRule type="cellIs" dxfId="297" priority="50" operator="equal">
      <formula>E50</formula>
    </cfRule>
    <cfRule type="cellIs" dxfId="296" priority="51" operator="lessThan">
      <formula>E50</formula>
    </cfRule>
  </conditionalFormatting>
  <conditionalFormatting sqref="F50">
    <cfRule type="cellIs" dxfId="295" priority="48" operator="equal">
      <formula>E50</formula>
    </cfRule>
    <cfRule type="cellIs" dxfId="294" priority="49" operator="lessThan">
      <formula>E50</formula>
    </cfRule>
  </conditionalFormatting>
  <conditionalFormatting sqref="F50">
    <cfRule type="cellIs" dxfId="293" priority="46" operator="equal">
      <formula>E50</formula>
    </cfRule>
    <cfRule type="cellIs" dxfId="292" priority="47" operator="lessThan">
      <formula>E50</formula>
    </cfRule>
  </conditionalFormatting>
  <conditionalFormatting sqref="F50">
    <cfRule type="cellIs" dxfId="291" priority="44" operator="equal">
      <formula>E50</formula>
    </cfRule>
    <cfRule type="cellIs" dxfId="290" priority="45" operator="lessThan">
      <formula>E50</formula>
    </cfRule>
  </conditionalFormatting>
  <conditionalFormatting sqref="F50">
    <cfRule type="cellIs" dxfId="289" priority="42" operator="equal">
      <formula>E50</formula>
    </cfRule>
    <cfRule type="cellIs" dxfId="288" priority="43" operator="lessThan">
      <formula>E50</formula>
    </cfRule>
  </conditionalFormatting>
  <conditionalFormatting sqref="F43">
    <cfRule type="cellIs" dxfId="287" priority="40" operator="equal">
      <formula>E43</formula>
    </cfRule>
    <cfRule type="cellIs" dxfId="286" priority="41" operator="lessThan">
      <formula>E43</formula>
    </cfRule>
  </conditionalFormatting>
  <conditionalFormatting sqref="F43">
    <cfRule type="cellIs" dxfId="285" priority="38" operator="equal">
      <formula>E43</formula>
    </cfRule>
    <cfRule type="cellIs" dxfId="284" priority="39" operator="lessThan">
      <formula>E43</formula>
    </cfRule>
  </conditionalFormatting>
  <conditionalFormatting sqref="F43">
    <cfRule type="cellIs" dxfId="283" priority="36" operator="equal">
      <formula>E43</formula>
    </cfRule>
    <cfRule type="cellIs" dxfId="282" priority="37" operator="lessThan">
      <formula>E43</formula>
    </cfRule>
  </conditionalFormatting>
  <conditionalFormatting sqref="F43">
    <cfRule type="cellIs" dxfId="281" priority="34" operator="equal">
      <formula>E43</formula>
    </cfRule>
    <cfRule type="cellIs" dxfId="280" priority="35" operator="lessThan">
      <formula>E43</formula>
    </cfRule>
  </conditionalFormatting>
  <conditionalFormatting sqref="F43">
    <cfRule type="cellIs" dxfId="279" priority="32" operator="equal">
      <formula>E43</formula>
    </cfRule>
    <cfRule type="cellIs" dxfId="278" priority="33" operator="lessThan">
      <formula>E43</formula>
    </cfRule>
  </conditionalFormatting>
  <conditionalFormatting sqref="F43">
    <cfRule type="cellIs" dxfId="277" priority="30" operator="equal">
      <formula>E43</formula>
    </cfRule>
    <cfRule type="cellIs" dxfId="276" priority="31" operator="lessThan">
      <formula>E43</formula>
    </cfRule>
  </conditionalFormatting>
  <conditionalFormatting sqref="F40:F42">
    <cfRule type="cellIs" dxfId="275" priority="26" operator="equal">
      <formula>E40</formula>
    </cfRule>
    <cfRule type="cellIs" dxfId="274" priority="27" operator="lessThan">
      <formula>E40</formula>
    </cfRule>
  </conditionalFormatting>
  <conditionalFormatting sqref="F40:F42">
    <cfRule type="cellIs" dxfId="273" priority="25" operator="equal">
      <formula>$L$5</formula>
    </cfRule>
  </conditionalFormatting>
  <conditionalFormatting sqref="F48:F49">
    <cfRule type="cellIs" dxfId="272" priority="23" operator="equal">
      <formula>E48</formula>
    </cfRule>
    <cfRule type="cellIs" dxfId="271" priority="24" operator="lessThan">
      <formula>E48</formula>
    </cfRule>
  </conditionalFormatting>
  <conditionalFormatting sqref="F48:F49">
    <cfRule type="cellIs" dxfId="270" priority="22" operator="equal">
      <formula>$L$5</formula>
    </cfRule>
  </conditionalFormatting>
  <conditionalFormatting sqref="F55:F59">
    <cfRule type="cellIs" dxfId="269" priority="20" operator="equal">
      <formula>E55</formula>
    </cfRule>
    <cfRule type="cellIs" dxfId="268" priority="21" operator="lessThan">
      <formula>E55</formula>
    </cfRule>
  </conditionalFormatting>
  <conditionalFormatting sqref="F55:F59">
    <cfRule type="cellIs" dxfId="267" priority="19" operator="equal">
      <formula>$L$5</formula>
    </cfRule>
  </conditionalFormatting>
  <conditionalFormatting sqref="F65">
    <cfRule type="cellIs" dxfId="266" priority="17" operator="equal">
      <formula>E65</formula>
    </cfRule>
    <cfRule type="cellIs" dxfId="265" priority="18" operator="lessThan">
      <formula>E65</formula>
    </cfRule>
  </conditionalFormatting>
  <conditionalFormatting sqref="F65">
    <cfRule type="cellIs" dxfId="264" priority="16" operator="equal">
      <formula>$L$5</formula>
    </cfRule>
  </conditionalFormatting>
  <conditionalFormatting sqref="F71:F83">
    <cfRule type="cellIs" dxfId="263" priority="14" operator="equal">
      <formula>E71</formula>
    </cfRule>
    <cfRule type="cellIs" dxfId="262" priority="15" operator="lessThan">
      <formula>E71</formula>
    </cfRule>
  </conditionalFormatting>
  <conditionalFormatting sqref="F71:F83">
    <cfRule type="cellIs" dxfId="261" priority="13" operator="equal">
      <formula>$L$5</formula>
    </cfRule>
  </conditionalFormatting>
  <conditionalFormatting sqref="F89:F93">
    <cfRule type="cellIs" dxfId="260" priority="11" operator="equal">
      <formula>E89</formula>
    </cfRule>
    <cfRule type="cellIs" dxfId="259" priority="12" operator="lessThan">
      <formula>E89</formula>
    </cfRule>
  </conditionalFormatting>
  <conditionalFormatting sqref="F89:F93">
    <cfRule type="cellIs" dxfId="258" priority="10" operator="equal">
      <formula>$L$5</formula>
    </cfRule>
  </conditionalFormatting>
  <conditionalFormatting sqref="I6">
    <cfRule type="cellIs" dxfId="257" priority="7" operator="equal">
      <formula>$L$5</formula>
    </cfRule>
    <cfRule type="cellIs" dxfId="256" priority="8" operator="equal">
      <formula>$E$31</formula>
    </cfRule>
    <cfRule type="cellIs" dxfId="255" priority="9" operator="lessThan">
      <formula>$E$31</formula>
    </cfRule>
  </conditionalFormatting>
  <conditionalFormatting sqref="I6">
    <cfRule type="cellIs" dxfId="254" priority="4" operator="equal">
      <formula>$L$5</formula>
    </cfRule>
    <cfRule type="cellIs" dxfId="253" priority="5" operator="equal">
      <formula>$E$16</formula>
    </cfRule>
    <cfRule type="cellIs" dxfId="252" priority="6" operator="lessThan">
      <formula>$E$16</formula>
    </cfRule>
  </conditionalFormatting>
  <conditionalFormatting sqref="I6">
    <cfRule type="cellIs" dxfId="251" priority="1" operator="equal">
      <formula>$L$5</formula>
    </cfRule>
    <cfRule type="cellIs" dxfId="250" priority="2" operator="equal">
      <formula>$E$16</formula>
    </cfRule>
    <cfRule type="cellIs" dxfId="249" priority="3" operator="lessThan">
      <formula>$E$16</formula>
    </cfRule>
  </conditionalFormatting>
  <hyperlinks>
    <hyperlink ref="B38:G38" location="'Eje 2'!A1" display="EJE 2"/>
    <hyperlink ref="B46:G46" location="'Eje 3'!A1" display="EJE 3"/>
    <hyperlink ref="B53:G53" location="'Eje 4'!A1" display="EJE 4"/>
    <hyperlink ref="B63:G63" location="'Eje 5'!A1" display="EJE 5"/>
    <hyperlink ref="B69:G69" location="'Eje 6'!A1" display="EJE 6"/>
    <hyperlink ref="B24:G24" location="'Eje 1'!A1" display="EJE 1"/>
    <hyperlink ref="B89" location="IMPLAN!A1" display="IMPLAN"/>
    <hyperlink ref="B92" location="SIAPA!A1" display="SIAPA"/>
    <hyperlink ref="B93" location="DIF!A1" display="DIF"/>
    <hyperlink ref="B5" location="BIENESTAR!A1" display="BIENESTAR SOCIAL"/>
    <hyperlink ref="B6" location="D.H.!A1" display="DERECHOS HUMANOS"/>
    <hyperlink ref="B7" location="DGDUE!A1" display="DGDUE"/>
    <hyperlink ref="B8" location="POLICIA!A1" display="DGSPTyV"/>
    <hyperlink ref="B9" location="OBRAS!A1" display="OBRAS PUBLICAS"/>
    <hyperlink ref="B10" location="'OFICINA DE LA PRESIDENCIA'!A1" display="OFICINA DE LA PRESIDENCIA"/>
    <hyperlink ref="B11" location="'SECRETARIA DEL AYUNTAMIENTO'!A1" display="SECRETARIA DEL AYUNTAMIENTO"/>
    <hyperlink ref="B12" location="'SERVICIOS PUBLICOS'!A1" display="SERVICIOS PUBLICOS"/>
    <hyperlink ref="B13" location="CONTRALORIA!A1" display="CONTRALORÍA"/>
    <hyperlink ref="B14" location="TESORERIA!A1" display="TESORERIA"/>
    <hyperlink ref="B15" location="IMPLAN!A1" display="IMPLAN"/>
    <hyperlink ref="B16" location="SIAPA!A1" display="SIAPA"/>
    <hyperlink ref="B17" location="DIF!A1" display="DI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rgb="FF92D050"/>
  </sheetPr>
  <dimension ref="A1:O12"/>
  <sheetViews>
    <sheetView zoomScaleNormal="100" workbookViewId="0">
      <selection activeCell="L17" sqref="L17"/>
    </sheetView>
  </sheetViews>
  <sheetFormatPr baseColWidth="10" defaultRowHeight="15"/>
  <cols>
    <col min="1" max="2" width="15.140625" style="25" customWidth="1"/>
    <col min="3" max="3" width="24.85546875" style="25" customWidth="1"/>
    <col min="4" max="4" width="20.140625" style="25" customWidth="1"/>
    <col min="5" max="5" width="22.5703125" style="25" customWidth="1"/>
    <col min="6" max="7" width="11.42578125" style="25" customWidth="1"/>
    <col min="11" max="11" width="12.42578125" customWidth="1"/>
    <col min="14" max="14" width="11.42578125" style="5"/>
  </cols>
  <sheetData>
    <row r="1" spans="1:15" ht="23.25" customHeight="1">
      <c r="A1" s="231" t="s">
        <v>536</v>
      </c>
      <c r="B1" s="231"/>
      <c r="C1" s="231"/>
      <c r="D1" s="231"/>
      <c r="E1" s="231"/>
      <c r="F1" s="231"/>
      <c r="G1" s="231"/>
      <c r="H1" s="231"/>
      <c r="I1" s="231"/>
      <c r="J1" s="231"/>
      <c r="K1" s="231"/>
      <c r="L1" s="231"/>
      <c r="M1" s="231"/>
      <c r="N1" s="26"/>
    </row>
    <row r="2" spans="1:15">
      <c r="A2" s="232" t="s">
        <v>388</v>
      </c>
      <c r="B2" s="232"/>
      <c r="C2" s="232"/>
      <c r="D2" s="232"/>
      <c r="E2" s="232"/>
      <c r="F2" s="232"/>
      <c r="G2" s="232"/>
      <c r="H2" s="232"/>
      <c r="I2" s="232"/>
      <c r="J2" s="232"/>
      <c r="K2" s="232"/>
      <c r="L2" s="232"/>
      <c r="M2" s="232"/>
      <c r="N2" s="26"/>
    </row>
    <row r="3" spans="1:15">
      <c r="A3" s="232" t="s">
        <v>521</v>
      </c>
      <c r="B3" s="232"/>
      <c r="C3" s="232"/>
      <c r="D3" s="232"/>
      <c r="E3" s="232"/>
      <c r="F3" s="232"/>
      <c r="G3" s="232"/>
      <c r="H3" s="232"/>
      <c r="I3" s="232"/>
      <c r="J3" s="232"/>
      <c r="K3" s="232"/>
      <c r="L3" s="232"/>
      <c r="M3" s="232"/>
      <c r="N3" s="26"/>
      <c r="O3" s="141" t="s">
        <v>510</v>
      </c>
    </row>
    <row r="4" spans="1:15" ht="22.5" customHeight="1">
      <c r="A4" s="224" t="s">
        <v>141</v>
      </c>
      <c r="B4" s="224"/>
      <c r="C4" s="224"/>
      <c r="D4" s="224"/>
      <c r="E4" s="224"/>
      <c r="F4" s="224"/>
      <c r="G4" s="224"/>
      <c r="H4" s="224"/>
      <c r="I4" s="224"/>
      <c r="J4" s="224"/>
      <c r="K4" s="224"/>
      <c r="M4" s="13"/>
      <c r="N4" s="26"/>
    </row>
    <row r="5" spans="1:15" ht="14.25" customHeight="1">
      <c r="A5" s="225" t="s">
        <v>1</v>
      </c>
      <c r="B5" s="225" t="s">
        <v>313</v>
      </c>
      <c r="C5" s="225" t="s">
        <v>2</v>
      </c>
      <c r="D5" s="225" t="s">
        <v>3</v>
      </c>
      <c r="E5" s="225" t="s">
        <v>4</v>
      </c>
      <c r="F5" s="225" t="s">
        <v>312</v>
      </c>
      <c r="G5" s="226" t="s">
        <v>5</v>
      </c>
      <c r="H5" s="227" t="s">
        <v>354</v>
      </c>
      <c r="I5" s="227"/>
      <c r="J5" s="227"/>
      <c r="K5" s="227" t="s">
        <v>516</v>
      </c>
      <c r="L5" s="227"/>
      <c r="M5" s="227"/>
      <c r="N5" s="26"/>
    </row>
    <row r="6" spans="1:15" s="3" customFormat="1" ht="23.25" customHeight="1">
      <c r="A6" s="225"/>
      <c r="B6" s="225"/>
      <c r="C6" s="225"/>
      <c r="D6" s="225"/>
      <c r="E6" s="225"/>
      <c r="F6" s="225"/>
      <c r="G6" s="226"/>
      <c r="H6" s="14" t="s">
        <v>355</v>
      </c>
      <c r="I6" s="15" t="s">
        <v>356</v>
      </c>
      <c r="J6" s="16" t="s">
        <v>357</v>
      </c>
      <c r="K6" s="158" t="s">
        <v>358</v>
      </c>
      <c r="L6" s="158" t="s">
        <v>359</v>
      </c>
      <c r="M6" s="18" t="s">
        <v>360</v>
      </c>
      <c r="N6" s="26"/>
    </row>
    <row r="7" spans="1:15" ht="45">
      <c r="A7" s="160" t="s">
        <v>230</v>
      </c>
      <c r="B7" s="157" t="s">
        <v>231</v>
      </c>
      <c r="C7" s="171" t="s">
        <v>232</v>
      </c>
      <c r="D7" s="171" t="s">
        <v>233</v>
      </c>
      <c r="E7" s="171" t="s">
        <v>234</v>
      </c>
      <c r="F7" s="23">
        <v>0.6</v>
      </c>
      <c r="G7" s="23">
        <v>0.9</v>
      </c>
      <c r="H7" s="159" t="s">
        <v>391</v>
      </c>
      <c r="I7" s="20">
        <f t="shared" ref="I7" si="0">F7</f>
        <v>0.6</v>
      </c>
      <c r="J7" s="159" t="s">
        <v>392</v>
      </c>
      <c r="K7" s="157">
        <v>10</v>
      </c>
      <c r="L7" s="157">
        <v>10</v>
      </c>
      <c r="M7" s="21">
        <f t="shared" ref="M7" si="1">(K7/L7)</f>
        <v>1</v>
      </c>
      <c r="N7" s="26" t="s">
        <v>523</v>
      </c>
      <c r="O7" s="11"/>
    </row>
    <row r="9" spans="1:15" ht="22.5" customHeight="1">
      <c r="A9" s="224" t="s">
        <v>44</v>
      </c>
      <c r="B9" s="224"/>
      <c r="C9" s="224"/>
      <c r="D9" s="224"/>
      <c r="E9" s="224"/>
      <c r="F9" s="224"/>
      <c r="G9" s="224"/>
      <c r="H9" s="224"/>
      <c r="I9" s="224"/>
      <c r="J9" s="224"/>
      <c r="K9" s="224"/>
      <c r="M9" s="13"/>
      <c r="N9" s="26"/>
      <c r="O9" s="53"/>
    </row>
    <row r="10" spans="1:15" ht="14.25" customHeight="1">
      <c r="A10" s="225" t="s">
        <v>1</v>
      </c>
      <c r="B10" s="225" t="s">
        <v>313</v>
      </c>
      <c r="C10" s="225" t="s">
        <v>2</v>
      </c>
      <c r="D10" s="225" t="s">
        <v>3</v>
      </c>
      <c r="E10" s="225" t="s">
        <v>4</v>
      </c>
      <c r="F10" s="225" t="s">
        <v>312</v>
      </c>
      <c r="G10" s="226" t="s">
        <v>5</v>
      </c>
      <c r="H10" s="227" t="s">
        <v>354</v>
      </c>
      <c r="I10" s="227"/>
      <c r="J10" s="227"/>
      <c r="K10" s="227" t="s">
        <v>516</v>
      </c>
      <c r="L10" s="227"/>
      <c r="M10" s="227"/>
      <c r="N10" s="26"/>
    </row>
    <row r="11" spans="1:15" s="3" customFormat="1" ht="23.25" customHeight="1">
      <c r="A11" s="225"/>
      <c r="B11" s="225"/>
      <c r="C11" s="225"/>
      <c r="D11" s="225"/>
      <c r="E11" s="225"/>
      <c r="F11" s="225"/>
      <c r="G11" s="226"/>
      <c r="H11" s="14" t="s">
        <v>355</v>
      </c>
      <c r="I11" s="15" t="s">
        <v>356</v>
      </c>
      <c r="J11" s="16" t="s">
        <v>357</v>
      </c>
      <c r="K11" s="59" t="s">
        <v>358</v>
      </c>
      <c r="L11" s="59" t="s">
        <v>359</v>
      </c>
      <c r="M11" s="18" t="s">
        <v>360</v>
      </c>
      <c r="N11" s="26"/>
    </row>
    <row r="12" spans="1:15" s="4" customFormat="1" ht="112.5">
      <c r="A12" s="174" t="s">
        <v>151</v>
      </c>
      <c r="B12" s="38" t="s">
        <v>253</v>
      </c>
      <c r="C12" s="172" t="s">
        <v>254</v>
      </c>
      <c r="D12" s="172" t="s">
        <v>255</v>
      </c>
      <c r="E12" s="172" t="s">
        <v>256</v>
      </c>
      <c r="F12" s="20">
        <v>0.6</v>
      </c>
      <c r="G12" s="20">
        <v>0.7</v>
      </c>
      <c r="H12" s="56" t="s">
        <v>391</v>
      </c>
      <c r="I12" s="20">
        <f t="shared" ref="I12" si="2">F12</f>
        <v>0.6</v>
      </c>
      <c r="J12" s="56" t="s">
        <v>392</v>
      </c>
      <c r="K12" s="56">
        <v>31</v>
      </c>
      <c r="L12" s="56">
        <v>32</v>
      </c>
      <c r="M12" s="21">
        <f t="shared" ref="M12" si="3">(K12/L12)</f>
        <v>0.96875</v>
      </c>
      <c r="N12" s="26" t="s">
        <v>524</v>
      </c>
      <c r="O12" s="53"/>
    </row>
  </sheetData>
  <mergeCells count="23">
    <mergeCell ref="G10:G11"/>
    <mergeCell ref="H10:J10"/>
    <mergeCell ref="K10:M10"/>
    <mergeCell ref="A1:M1"/>
    <mergeCell ref="A2:M2"/>
    <mergeCell ref="A3:M3"/>
    <mergeCell ref="A9:K9"/>
    <mergeCell ref="A10:A11"/>
    <mergeCell ref="B10:B11"/>
    <mergeCell ref="C10:C11"/>
    <mergeCell ref="D10:D11"/>
    <mergeCell ref="E10:E11"/>
    <mergeCell ref="F10:F11"/>
    <mergeCell ref="A4:K4"/>
    <mergeCell ref="A5:A6"/>
    <mergeCell ref="B5:B6"/>
    <mergeCell ref="H5:J5"/>
    <mergeCell ref="K5:M5"/>
    <mergeCell ref="C5:C6"/>
    <mergeCell ref="D5:D6"/>
    <mergeCell ref="E5:E6"/>
    <mergeCell ref="F5:F6"/>
    <mergeCell ref="G5:G6"/>
  </mergeCells>
  <conditionalFormatting sqref="M12">
    <cfRule type="cellIs" dxfId="143" priority="16" operator="greaterThan">
      <formula>I12</formula>
    </cfRule>
    <cfRule type="cellIs" dxfId="142" priority="17" operator="equal">
      <formula>I12</formula>
    </cfRule>
    <cfRule type="cellIs" dxfId="141" priority="18" operator="lessThan">
      <formula>I12</formula>
    </cfRule>
  </conditionalFormatting>
  <conditionalFormatting sqref="M12">
    <cfRule type="cellIs" dxfId="140" priority="13" operator="greaterThan">
      <formula>I12</formula>
    </cfRule>
    <cfRule type="cellIs" dxfId="139" priority="14" operator="equal">
      <formula>I12</formula>
    </cfRule>
    <cfRule type="cellIs" dxfId="138" priority="15" operator="lessThan">
      <formula>I12</formula>
    </cfRule>
  </conditionalFormatting>
  <conditionalFormatting sqref="M7">
    <cfRule type="cellIs" dxfId="137" priority="4" operator="greaterThan">
      <formula>I7</formula>
    </cfRule>
    <cfRule type="cellIs" dxfId="136" priority="5" operator="equal">
      <formula>I7</formula>
    </cfRule>
    <cfRule type="cellIs" dxfId="135" priority="6" operator="lessThan">
      <formula>I7</formula>
    </cfRule>
  </conditionalFormatting>
  <conditionalFormatting sqref="M7">
    <cfRule type="cellIs" dxfId="134" priority="1" operator="greaterThan">
      <formula>I7</formula>
    </cfRule>
    <cfRule type="cellIs" dxfId="133" priority="2" operator="equal">
      <formula>I7</formula>
    </cfRule>
    <cfRule type="cellIs" dxfId="132" priority="3" operator="lessThan">
      <formula>I7</formula>
    </cfRule>
  </conditionalFormatting>
  <hyperlinks>
    <hyperlink ref="O3" location="CONCENTRADO!A1" display="CONCENTRADO"/>
    <hyperlink ref="M12" r:id="rId1" display="siapa_2016\siapa_2016.xlsx"/>
    <hyperlink ref="M7" r:id="rId2" display="siapa_2016\siapa_2016_1.xlsx"/>
  </hyperlinks>
  <pageMargins left="0.7" right="0.7" top="0.75" bottom="0.75" header="0.3" footer="0.3"/>
  <pageSetup paperSize="5" scale="79" orientation="landscape" r:id="rId3"/>
  <colBreaks count="1" manualBreakCount="1">
    <brk id="14"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O22"/>
  <sheetViews>
    <sheetView topLeftCell="A10" zoomScaleNormal="100" workbookViewId="0">
      <selection activeCell="C25" sqref="C25"/>
    </sheetView>
  </sheetViews>
  <sheetFormatPr baseColWidth="10" defaultRowHeight="15"/>
  <cols>
    <col min="1" max="2" width="15.140625" style="25" customWidth="1"/>
    <col min="3" max="3" width="31" style="25" customWidth="1"/>
    <col min="4" max="4" width="24" style="25" customWidth="1"/>
    <col min="5" max="5" width="22.5703125" style="25" customWidth="1"/>
    <col min="6" max="7" width="11.42578125" style="25" customWidth="1"/>
    <col min="11" max="12" width="13.140625" bestFit="1" customWidth="1"/>
    <col min="14" max="14" width="11.42578125" style="5"/>
  </cols>
  <sheetData>
    <row r="1" spans="1:15" ht="23.25" customHeight="1">
      <c r="A1" s="231" t="s">
        <v>536</v>
      </c>
      <c r="B1" s="231"/>
      <c r="C1" s="231"/>
      <c r="D1" s="231"/>
      <c r="E1" s="231"/>
      <c r="F1" s="231"/>
      <c r="G1" s="231"/>
      <c r="H1" s="231"/>
      <c r="I1" s="231"/>
      <c r="J1" s="231"/>
      <c r="K1" s="231"/>
      <c r="L1" s="231"/>
      <c r="M1" s="231"/>
      <c r="N1" s="26"/>
    </row>
    <row r="2" spans="1:15">
      <c r="A2" s="232" t="s">
        <v>388</v>
      </c>
      <c r="B2" s="232"/>
      <c r="C2" s="232"/>
      <c r="D2" s="232"/>
      <c r="E2" s="232"/>
      <c r="F2" s="232"/>
      <c r="G2" s="232"/>
      <c r="H2" s="232"/>
      <c r="I2" s="232"/>
      <c r="J2" s="232"/>
      <c r="K2" s="232"/>
      <c r="L2" s="232"/>
      <c r="M2" s="232"/>
      <c r="N2" s="26"/>
    </row>
    <row r="3" spans="1:15">
      <c r="A3" s="232" t="s">
        <v>446</v>
      </c>
      <c r="B3" s="232"/>
      <c r="C3" s="232"/>
      <c r="D3" s="232"/>
      <c r="E3" s="232"/>
      <c r="F3" s="232"/>
      <c r="G3" s="232"/>
      <c r="H3" s="232"/>
      <c r="I3" s="232"/>
      <c r="J3" s="232"/>
      <c r="K3" s="232"/>
      <c r="L3" s="232"/>
      <c r="M3" s="232"/>
      <c r="N3" s="26"/>
      <c r="O3" s="141" t="s">
        <v>510</v>
      </c>
    </row>
    <row r="4" spans="1:15" ht="22.5" customHeight="1">
      <c r="A4" s="224" t="s">
        <v>44</v>
      </c>
      <c r="B4" s="224"/>
      <c r="C4" s="224"/>
      <c r="D4" s="224"/>
      <c r="E4" s="224"/>
      <c r="F4" s="224"/>
      <c r="G4" s="224"/>
      <c r="H4" s="224"/>
      <c r="I4" s="224"/>
      <c r="J4" s="224"/>
      <c r="K4" s="224"/>
      <c r="M4" s="13"/>
      <c r="N4" s="26"/>
      <c r="O4" s="53"/>
    </row>
    <row r="5" spans="1:15" ht="14.25" customHeight="1">
      <c r="A5" s="225" t="s">
        <v>1</v>
      </c>
      <c r="B5" s="225" t="s">
        <v>313</v>
      </c>
      <c r="C5" s="225" t="s">
        <v>2</v>
      </c>
      <c r="D5" s="225" t="s">
        <v>3</v>
      </c>
      <c r="E5" s="225" t="s">
        <v>4</v>
      </c>
      <c r="F5" s="225" t="s">
        <v>312</v>
      </c>
      <c r="G5" s="226" t="s">
        <v>5</v>
      </c>
      <c r="H5" s="227" t="s">
        <v>354</v>
      </c>
      <c r="I5" s="227"/>
      <c r="J5" s="227"/>
      <c r="K5" s="227" t="s">
        <v>516</v>
      </c>
      <c r="L5" s="227"/>
      <c r="M5" s="227"/>
      <c r="N5" s="26"/>
    </row>
    <row r="6" spans="1:15" s="3" customFormat="1" ht="23.25" customHeight="1">
      <c r="A6" s="225"/>
      <c r="B6" s="225"/>
      <c r="C6" s="225"/>
      <c r="D6" s="225"/>
      <c r="E6" s="225"/>
      <c r="F6" s="225"/>
      <c r="G6" s="226"/>
      <c r="H6" s="14" t="s">
        <v>355</v>
      </c>
      <c r="I6" s="15" t="s">
        <v>356</v>
      </c>
      <c r="J6" s="16" t="s">
        <v>357</v>
      </c>
      <c r="K6" s="59" t="s">
        <v>358</v>
      </c>
      <c r="L6" s="59" t="s">
        <v>359</v>
      </c>
      <c r="M6" s="18" t="s">
        <v>360</v>
      </c>
      <c r="N6" s="26"/>
    </row>
    <row r="7" spans="1:15" s="4" customFormat="1" ht="22.5">
      <c r="A7" s="235" t="s">
        <v>151</v>
      </c>
      <c r="B7" s="229" t="s">
        <v>246</v>
      </c>
      <c r="C7" s="56" t="s">
        <v>324</v>
      </c>
      <c r="D7" s="56" t="s">
        <v>325</v>
      </c>
      <c r="E7" s="56" t="s">
        <v>326</v>
      </c>
      <c r="F7" s="20">
        <v>0.25</v>
      </c>
      <c r="G7" s="20">
        <v>1</v>
      </c>
      <c r="H7" s="56" t="s">
        <v>384</v>
      </c>
      <c r="I7" s="20">
        <f t="shared" ref="I7:I15" si="0">F7</f>
        <v>0.25</v>
      </c>
      <c r="J7" s="56" t="s">
        <v>385</v>
      </c>
      <c r="K7" s="195">
        <v>489136807</v>
      </c>
      <c r="L7" s="195">
        <v>576382630</v>
      </c>
      <c r="M7" s="21">
        <f t="shared" ref="M7:M15" si="1">(K7/L7)</f>
        <v>0.84863210919454668</v>
      </c>
      <c r="N7" s="26" t="s">
        <v>432</v>
      </c>
      <c r="O7" s="54"/>
    </row>
    <row r="8" spans="1:15" s="4" customFormat="1" ht="56.25">
      <c r="A8" s="237"/>
      <c r="B8" s="230"/>
      <c r="C8" s="56" t="s">
        <v>247</v>
      </c>
      <c r="D8" s="56" t="s">
        <v>248</v>
      </c>
      <c r="E8" s="56" t="s">
        <v>249</v>
      </c>
      <c r="F8" s="20">
        <v>1</v>
      </c>
      <c r="G8" s="20">
        <v>1</v>
      </c>
      <c r="H8" s="56" t="s">
        <v>383</v>
      </c>
      <c r="I8" s="50">
        <v>0</v>
      </c>
      <c r="J8" s="20">
        <v>1</v>
      </c>
      <c r="K8" s="195">
        <v>4</v>
      </c>
      <c r="L8" s="195">
        <v>4</v>
      </c>
      <c r="M8" s="21">
        <f t="shared" si="1"/>
        <v>1</v>
      </c>
      <c r="N8" s="26" t="s">
        <v>432</v>
      </c>
      <c r="O8" s="54"/>
    </row>
    <row r="9" spans="1:15" s="4" customFormat="1" ht="49.5">
      <c r="A9" s="235" t="s">
        <v>239</v>
      </c>
      <c r="B9" s="235" t="s">
        <v>511</v>
      </c>
      <c r="C9" s="58" t="s">
        <v>202</v>
      </c>
      <c r="D9" s="58" t="s">
        <v>203</v>
      </c>
      <c r="E9" s="58" t="s">
        <v>204</v>
      </c>
      <c r="F9" s="31">
        <v>0</v>
      </c>
      <c r="G9" s="31">
        <v>1</v>
      </c>
      <c r="H9" s="56" t="s">
        <v>361</v>
      </c>
      <c r="I9" s="20">
        <v>0</v>
      </c>
      <c r="J9" s="56" t="s">
        <v>362</v>
      </c>
      <c r="K9" s="164"/>
      <c r="L9" s="164"/>
      <c r="M9" s="188" t="s">
        <v>539</v>
      </c>
      <c r="N9" s="26" t="s">
        <v>425</v>
      </c>
      <c r="O9" s="148"/>
    </row>
    <row r="10" spans="1:15" s="4" customFormat="1" ht="45">
      <c r="A10" s="236"/>
      <c r="B10" s="236"/>
      <c r="C10" s="58" t="s">
        <v>205</v>
      </c>
      <c r="D10" s="58" t="s">
        <v>206</v>
      </c>
      <c r="E10" s="58" t="s">
        <v>207</v>
      </c>
      <c r="F10" s="31">
        <v>0.2</v>
      </c>
      <c r="G10" s="31">
        <v>1</v>
      </c>
      <c r="H10" s="56" t="s">
        <v>377</v>
      </c>
      <c r="I10" s="20">
        <f t="shared" si="0"/>
        <v>0.2</v>
      </c>
      <c r="J10" s="56" t="s">
        <v>378</v>
      </c>
      <c r="K10" s="195">
        <v>2</v>
      </c>
      <c r="L10" s="195">
        <v>3</v>
      </c>
      <c r="M10" s="21">
        <f t="shared" si="1"/>
        <v>0.66666666666666663</v>
      </c>
      <c r="N10" s="26" t="s">
        <v>425</v>
      </c>
      <c r="O10" s="148"/>
    </row>
    <row r="11" spans="1:15" s="4" customFormat="1" ht="56.25">
      <c r="A11" s="236"/>
      <c r="B11" s="236"/>
      <c r="C11" s="56" t="s">
        <v>304</v>
      </c>
      <c r="D11" s="58" t="s">
        <v>352</v>
      </c>
      <c r="E11" s="56" t="s">
        <v>208</v>
      </c>
      <c r="F11" s="32">
        <v>0.05</v>
      </c>
      <c r="G11" s="20">
        <v>0.1</v>
      </c>
      <c r="H11" s="56" t="s">
        <v>375</v>
      </c>
      <c r="I11" s="20">
        <f t="shared" si="0"/>
        <v>0.05</v>
      </c>
      <c r="J11" s="56" t="s">
        <v>376</v>
      </c>
      <c r="K11" s="195">
        <v>19577848.23</v>
      </c>
      <c r="L11" s="195">
        <v>109776757.76000001</v>
      </c>
      <c r="M11" s="21">
        <f t="shared" si="1"/>
        <v>0.17834237983965759</v>
      </c>
      <c r="N11" s="26" t="s">
        <v>426</v>
      </c>
      <c r="O11" s="148"/>
    </row>
    <row r="12" spans="1:15" s="4" customFormat="1" ht="56.25">
      <c r="A12" s="236"/>
      <c r="B12" s="236"/>
      <c r="C12" s="58" t="s">
        <v>209</v>
      </c>
      <c r="D12" s="58" t="s">
        <v>351</v>
      </c>
      <c r="E12" s="58" t="s">
        <v>350</v>
      </c>
      <c r="F12" s="31">
        <v>0</v>
      </c>
      <c r="G12" s="23">
        <v>0.1</v>
      </c>
      <c r="H12" s="56" t="s">
        <v>361</v>
      </c>
      <c r="I12" s="20">
        <f t="shared" si="0"/>
        <v>0</v>
      </c>
      <c r="J12" s="56" t="s">
        <v>362</v>
      </c>
      <c r="K12" s="195">
        <v>353</v>
      </c>
      <c r="L12" s="195">
        <v>12360</v>
      </c>
      <c r="M12" s="21">
        <f t="shared" si="1"/>
        <v>2.8559870550161813E-2</v>
      </c>
      <c r="N12" s="26" t="s">
        <v>426</v>
      </c>
      <c r="O12" s="148"/>
    </row>
    <row r="13" spans="1:15" s="4" customFormat="1" ht="56.25">
      <c r="A13" s="236"/>
      <c r="B13" s="236"/>
      <c r="C13" s="56" t="s">
        <v>210</v>
      </c>
      <c r="D13" s="58" t="s">
        <v>353</v>
      </c>
      <c r="E13" s="56" t="s">
        <v>211</v>
      </c>
      <c r="F13" s="32">
        <v>0.1</v>
      </c>
      <c r="G13" s="20">
        <v>0.2</v>
      </c>
      <c r="H13" s="56" t="s">
        <v>373</v>
      </c>
      <c r="I13" s="20">
        <f t="shared" si="0"/>
        <v>0.1</v>
      </c>
      <c r="J13" s="56" t="s">
        <v>374</v>
      </c>
      <c r="K13" s="163"/>
      <c r="L13" s="163"/>
      <c r="M13" s="186" t="s">
        <v>540</v>
      </c>
      <c r="N13" s="26" t="s">
        <v>426</v>
      </c>
      <c r="O13" s="148"/>
    </row>
    <row r="14" spans="1:15" s="4" customFormat="1" ht="56.25">
      <c r="A14" s="237"/>
      <c r="B14" s="237"/>
      <c r="C14" s="56" t="s">
        <v>243</v>
      </c>
      <c r="D14" s="56" t="s">
        <v>244</v>
      </c>
      <c r="E14" s="56" t="s">
        <v>245</v>
      </c>
      <c r="F14" s="20">
        <v>1</v>
      </c>
      <c r="G14" s="20">
        <v>1</v>
      </c>
      <c r="H14" s="56" t="s">
        <v>383</v>
      </c>
      <c r="I14" s="50">
        <f t="shared" si="0"/>
        <v>1</v>
      </c>
      <c r="J14" s="20">
        <v>1</v>
      </c>
      <c r="K14" s="167">
        <v>353362331.62</v>
      </c>
      <c r="L14" s="167">
        <v>311999161.75999999</v>
      </c>
      <c r="M14" s="21">
        <f t="shared" si="1"/>
        <v>1.1325746185556034</v>
      </c>
      <c r="N14" s="52" t="s">
        <v>431</v>
      </c>
      <c r="O14" s="148"/>
    </row>
    <row r="15" spans="1:15" s="4" customFormat="1" ht="56.25">
      <c r="A15" s="228" t="s">
        <v>212</v>
      </c>
      <c r="B15" s="228" t="s">
        <v>213</v>
      </c>
      <c r="C15" s="56" t="s">
        <v>214</v>
      </c>
      <c r="D15" s="58" t="s">
        <v>328</v>
      </c>
      <c r="E15" s="56" t="s">
        <v>305</v>
      </c>
      <c r="F15" s="32">
        <v>0.1</v>
      </c>
      <c r="G15" s="20">
        <v>0.2</v>
      </c>
      <c r="H15" s="56" t="s">
        <v>373</v>
      </c>
      <c r="I15" s="20">
        <f t="shared" si="0"/>
        <v>0.1</v>
      </c>
      <c r="J15" s="56" t="s">
        <v>374</v>
      </c>
      <c r="K15" s="195">
        <v>0</v>
      </c>
      <c r="L15" s="195">
        <v>3851</v>
      </c>
      <c r="M15" s="21">
        <f t="shared" si="1"/>
        <v>0</v>
      </c>
      <c r="N15" s="26" t="s">
        <v>429</v>
      </c>
      <c r="O15" s="54"/>
    </row>
    <row r="16" spans="1:15" s="4" customFormat="1" ht="45">
      <c r="A16" s="228"/>
      <c r="B16" s="228"/>
      <c r="C16" s="56" t="s">
        <v>215</v>
      </c>
      <c r="D16" s="58" t="s">
        <v>329</v>
      </c>
      <c r="E16" s="56" t="s">
        <v>216</v>
      </c>
      <c r="F16" s="20">
        <v>1</v>
      </c>
      <c r="G16" s="20">
        <v>1</v>
      </c>
      <c r="H16" s="164" t="s">
        <v>383</v>
      </c>
      <c r="I16" s="50">
        <f t="shared" ref="I16" si="2">F16</f>
        <v>1</v>
      </c>
      <c r="J16" s="20">
        <v>1</v>
      </c>
      <c r="K16" s="195">
        <v>0</v>
      </c>
      <c r="L16" s="195">
        <v>0</v>
      </c>
      <c r="M16" s="192" t="s">
        <v>541</v>
      </c>
      <c r="N16" s="26" t="s">
        <v>429</v>
      </c>
      <c r="O16" s="54"/>
    </row>
    <row r="18" spans="1:13" ht="29.25" customHeight="1">
      <c r="A18" s="243" t="s">
        <v>542</v>
      </c>
      <c r="B18" s="243"/>
      <c r="C18" s="243"/>
      <c r="D18" s="243"/>
      <c r="E18" s="243"/>
      <c r="F18" s="243"/>
      <c r="G18" s="243"/>
      <c r="H18" s="243"/>
      <c r="I18" s="243"/>
      <c r="J18" s="243"/>
      <c r="K18" s="243"/>
      <c r="L18" s="243"/>
      <c r="M18" s="243"/>
    </row>
    <row r="22" spans="1:13">
      <c r="F22" s="196"/>
    </row>
  </sheetData>
  <mergeCells count="20">
    <mergeCell ref="A1:M1"/>
    <mergeCell ref="A2:M2"/>
    <mergeCell ref="A3:M3"/>
    <mergeCell ref="A4:K4"/>
    <mergeCell ref="A5:A6"/>
    <mergeCell ref="B5:B6"/>
    <mergeCell ref="C5:C6"/>
    <mergeCell ref="D5:D6"/>
    <mergeCell ref="E5:E6"/>
    <mergeCell ref="F5:F6"/>
    <mergeCell ref="A18:M18"/>
    <mergeCell ref="A15:A16"/>
    <mergeCell ref="B15:B16"/>
    <mergeCell ref="G5:G6"/>
    <mergeCell ref="H5:J5"/>
    <mergeCell ref="K5:M5"/>
    <mergeCell ref="B7:B8"/>
    <mergeCell ref="A7:A8"/>
    <mergeCell ref="B9:B14"/>
    <mergeCell ref="A9:A14"/>
  </mergeCells>
  <conditionalFormatting sqref="M7:M8 M10:M12">
    <cfRule type="cellIs" dxfId="131" priority="28" operator="greaterThan">
      <formula>I7</formula>
    </cfRule>
    <cfRule type="cellIs" dxfId="130" priority="29" operator="equal">
      <formula>I7</formula>
    </cfRule>
    <cfRule type="cellIs" dxfId="129" priority="30" operator="lessThan">
      <formula>I7</formula>
    </cfRule>
  </conditionalFormatting>
  <conditionalFormatting sqref="M7:M8 M10:M12">
    <cfRule type="cellIs" dxfId="128" priority="25" operator="greaterThan">
      <formula>I7</formula>
    </cfRule>
    <cfRule type="cellIs" dxfId="127" priority="26" operator="equal">
      <formula>I7</formula>
    </cfRule>
    <cfRule type="cellIs" dxfId="126" priority="27" operator="lessThan">
      <formula>I7</formula>
    </cfRule>
  </conditionalFormatting>
  <conditionalFormatting sqref="M14:M15">
    <cfRule type="cellIs" dxfId="125" priority="16" operator="greaterThan">
      <formula>I14</formula>
    </cfRule>
    <cfRule type="cellIs" dxfId="124" priority="17" operator="equal">
      <formula>I14</formula>
    </cfRule>
    <cfRule type="cellIs" dxfId="123" priority="18" operator="lessThan">
      <formula>I14</formula>
    </cfRule>
  </conditionalFormatting>
  <conditionalFormatting sqref="M14:M15">
    <cfRule type="cellIs" dxfId="122" priority="13" operator="greaterThan">
      <formula>I14</formula>
    </cfRule>
    <cfRule type="cellIs" dxfId="121" priority="14" operator="equal">
      <formula>I14</formula>
    </cfRule>
    <cfRule type="cellIs" dxfId="120" priority="15" operator="lessThan">
      <formula>I14</formula>
    </cfRule>
  </conditionalFormatting>
  <hyperlinks>
    <hyperlink ref="O3" location="CONCENTRADO!A1" display="CONCENTRADO"/>
    <hyperlink ref="M12" r:id="rId1" display="siapa_2016\siapa_2016.xlsx"/>
    <hyperlink ref="M7" r:id="rId2" display="siapa_2016\siapa_2016_1.xlsx"/>
    <hyperlink ref="M8" r:id="rId3" display="siapa_2016\siapa_2016.xlsx"/>
    <hyperlink ref="M11" r:id="rId4" display="siapa_2016\siapa_2016.xlsx"/>
    <hyperlink ref="M14" r:id="rId5" display="siapa_2016\siapa_2016.xlsx"/>
    <hyperlink ref="M10" r:id="rId6" display="siapa_2016\siapa_2016.xlsx"/>
    <hyperlink ref="M15" r:id="rId7" display="siapa_2016\siapa_2016.xlsx"/>
  </hyperlinks>
  <pageMargins left="0.7" right="0.7" top="0.75" bottom="0.75" header="0.3" footer="0.3"/>
  <pageSetup paperSize="5" scale="75" orientation="landscape" r:id="rId8"/>
  <colBreaks count="1" manualBreakCount="1">
    <brk id="14"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O33"/>
  <sheetViews>
    <sheetView zoomScaleNormal="100" workbookViewId="0">
      <selection activeCell="I11" sqref="I11"/>
    </sheetView>
  </sheetViews>
  <sheetFormatPr baseColWidth="10" defaultRowHeight="15"/>
  <cols>
    <col min="1" max="2" width="15.140625" style="11" customWidth="1"/>
    <col min="3" max="3" width="31" style="11" customWidth="1"/>
    <col min="4" max="4" width="24" style="11" customWidth="1"/>
    <col min="5" max="5" width="22.5703125" style="11" customWidth="1"/>
    <col min="6" max="7" width="11.42578125" style="11" customWidth="1"/>
    <col min="14" max="14" width="11.42578125" style="26"/>
  </cols>
  <sheetData>
    <row r="1" spans="1:15" ht="23.25" customHeight="1">
      <c r="A1" s="231" t="s">
        <v>536</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447</v>
      </c>
      <c r="B3" s="232"/>
      <c r="C3" s="232"/>
      <c r="D3" s="232"/>
      <c r="E3" s="232"/>
      <c r="F3" s="232"/>
      <c r="G3" s="232"/>
      <c r="H3" s="232"/>
      <c r="I3" s="232"/>
      <c r="J3" s="232"/>
      <c r="K3" s="232"/>
      <c r="L3" s="232"/>
      <c r="M3" s="232"/>
      <c r="O3" s="141" t="s">
        <v>510</v>
      </c>
    </row>
    <row r="4" spans="1:15" ht="22.5" customHeight="1">
      <c r="A4" s="244" t="s">
        <v>318</v>
      </c>
      <c r="B4" s="244"/>
      <c r="C4" s="244"/>
      <c r="D4" s="244"/>
      <c r="E4" s="244"/>
      <c r="F4" s="244"/>
      <c r="G4" s="244"/>
      <c r="H4" s="244"/>
      <c r="I4" s="244"/>
      <c r="J4" s="244"/>
      <c r="K4" s="244"/>
      <c r="M4" s="13"/>
    </row>
    <row r="5" spans="1:15" ht="22.5" customHeight="1">
      <c r="A5" s="224" t="s">
        <v>61</v>
      </c>
      <c r="B5" s="224"/>
      <c r="C5" s="224"/>
      <c r="D5" s="224"/>
      <c r="E5" s="224"/>
      <c r="F5" s="224"/>
      <c r="G5" s="224"/>
      <c r="H5" s="224"/>
      <c r="I5" s="224"/>
      <c r="J5" s="224"/>
      <c r="K5" s="224"/>
      <c r="L5" s="41"/>
      <c r="M5" s="13"/>
    </row>
    <row r="6" spans="1:15" ht="14.25" customHeight="1">
      <c r="A6" s="225" t="s">
        <v>1</v>
      </c>
      <c r="B6" s="225" t="s">
        <v>313</v>
      </c>
      <c r="C6" s="225" t="s">
        <v>2</v>
      </c>
      <c r="D6" s="225" t="s">
        <v>3</v>
      </c>
      <c r="E6" s="225" t="s">
        <v>4</v>
      </c>
      <c r="F6" s="225" t="s">
        <v>312</v>
      </c>
      <c r="G6" s="226" t="s">
        <v>5</v>
      </c>
      <c r="H6" s="227" t="s">
        <v>354</v>
      </c>
      <c r="I6" s="227"/>
      <c r="J6" s="227"/>
      <c r="K6" s="227" t="s">
        <v>516</v>
      </c>
      <c r="L6" s="227"/>
      <c r="M6" s="227"/>
    </row>
    <row r="7" spans="1:15" s="3" customFormat="1" ht="23.25" customHeight="1">
      <c r="A7" s="225"/>
      <c r="B7" s="225"/>
      <c r="C7" s="225"/>
      <c r="D7" s="225"/>
      <c r="E7" s="225"/>
      <c r="F7" s="225"/>
      <c r="G7" s="226"/>
      <c r="H7" s="14" t="s">
        <v>355</v>
      </c>
      <c r="I7" s="15" t="s">
        <v>356</v>
      </c>
      <c r="J7" s="16" t="s">
        <v>357</v>
      </c>
      <c r="K7" s="63" t="s">
        <v>358</v>
      </c>
      <c r="L7" s="63" t="s">
        <v>359</v>
      </c>
      <c r="M7" s="18" t="s">
        <v>360</v>
      </c>
      <c r="N7" s="26"/>
    </row>
    <row r="8" spans="1:15" ht="178.5" customHeight="1">
      <c r="A8" s="173" t="s">
        <v>278</v>
      </c>
      <c r="B8" s="60" t="s">
        <v>279</v>
      </c>
      <c r="C8" s="62" t="s">
        <v>280</v>
      </c>
      <c r="D8" s="62" t="s">
        <v>281</v>
      </c>
      <c r="E8" s="60" t="s">
        <v>282</v>
      </c>
      <c r="F8" s="20">
        <v>1</v>
      </c>
      <c r="G8" s="20">
        <v>1</v>
      </c>
      <c r="H8" s="168" t="s">
        <v>383</v>
      </c>
      <c r="I8" s="50">
        <f t="shared" ref="I8" si="0">F8</f>
        <v>1</v>
      </c>
      <c r="J8" s="20">
        <v>1</v>
      </c>
      <c r="K8" s="184">
        <v>2</v>
      </c>
      <c r="L8" s="184">
        <v>3</v>
      </c>
      <c r="M8" s="21">
        <f>(K8/L8)</f>
        <v>0.66666666666666663</v>
      </c>
    </row>
    <row r="9" spans="1:15">
      <c r="A9" s="42"/>
      <c r="B9" s="43"/>
      <c r="C9" s="42"/>
      <c r="D9" s="42"/>
      <c r="E9" s="43"/>
      <c r="F9" s="44"/>
      <c r="G9" s="44"/>
    </row>
    <row r="10" spans="1:15">
      <c r="A10" s="42"/>
      <c r="B10" s="43"/>
      <c r="C10" s="42"/>
      <c r="D10" s="42"/>
      <c r="E10" s="43"/>
      <c r="F10" s="44"/>
      <c r="G10" s="44"/>
    </row>
    <row r="11" spans="1:15">
      <c r="A11" s="42"/>
      <c r="B11" s="43"/>
      <c r="C11" s="42"/>
      <c r="D11" s="42"/>
      <c r="E11" s="43"/>
      <c r="F11" s="44"/>
      <c r="G11" s="44"/>
    </row>
    <row r="12" spans="1:15">
      <c r="A12" s="42"/>
      <c r="B12" s="43"/>
      <c r="C12" s="42"/>
      <c r="D12" s="42"/>
      <c r="E12" s="43"/>
      <c r="F12" s="44"/>
      <c r="G12" s="44"/>
    </row>
    <row r="13" spans="1:15">
      <c r="A13" s="42"/>
      <c r="B13" s="43"/>
      <c r="C13" s="42"/>
      <c r="D13" s="42"/>
      <c r="E13" s="43"/>
      <c r="F13" s="44"/>
      <c r="G13" s="44"/>
    </row>
    <row r="14" spans="1:15" ht="15.75">
      <c r="A14" s="224" t="s">
        <v>141</v>
      </c>
      <c r="B14" s="224"/>
      <c r="C14" s="224"/>
      <c r="D14" s="224"/>
      <c r="E14" s="224"/>
      <c r="F14" s="224"/>
      <c r="G14" s="224"/>
      <c r="H14" s="224"/>
      <c r="I14" s="224"/>
      <c r="J14" s="224"/>
      <c r="K14" s="224"/>
    </row>
    <row r="15" spans="1:15">
      <c r="A15" s="225" t="s">
        <v>1</v>
      </c>
      <c r="B15" s="225" t="s">
        <v>313</v>
      </c>
      <c r="C15" s="225" t="s">
        <v>2</v>
      </c>
      <c r="D15" s="225" t="s">
        <v>3</v>
      </c>
      <c r="E15" s="225" t="s">
        <v>4</v>
      </c>
      <c r="F15" s="225" t="s">
        <v>312</v>
      </c>
      <c r="G15" s="226" t="s">
        <v>5</v>
      </c>
      <c r="H15" s="227" t="s">
        <v>354</v>
      </c>
      <c r="I15" s="227"/>
      <c r="J15" s="227"/>
      <c r="K15" s="227" t="s">
        <v>516</v>
      </c>
      <c r="L15" s="227"/>
      <c r="M15" s="227"/>
    </row>
    <row r="16" spans="1:15" ht="24" customHeight="1">
      <c r="A16" s="225"/>
      <c r="B16" s="225"/>
      <c r="C16" s="225"/>
      <c r="D16" s="225"/>
      <c r="E16" s="225"/>
      <c r="F16" s="225"/>
      <c r="G16" s="226"/>
      <c r="H16" s="14" t="s">
        <v>355</v>
      </c>
      <c r="I16" s="15" t="s">
        <v>356</v>
      </c>
      <c r="J16" s="16" t="s">
        <v>357</v>
      </c>
      <c r="K16" s="63" t="s">
        <v>358</v>
      </c>
      <c r="L16" s="63" t="s">
        <v>359</v>
      </c>
      <c r="M16" s="18" t="s">
        <v>360</v>
      </c>
    </row>
    <row r="17" spans="1:13" ht="67.5">
      <c r="A17" s="175" t="s">
        <v>283</v>
      </c>
      <c r="B17" s="64" t="s">
        <v>284</v>
      </c>
      <c r="C17" s="61" t="s">
        <v>285</v>
      </c>
      <c r="D17" s="62" t="s">
        <v>286</v>
      </c>
      <c r="E17" s="60" t="s">
        <v>287</v>
      </c>
      <c r="F17" s="23">
        <v>1</v>
      </c>
      <c r="G17" s="20">
        <v>1</v>
      </c>
      <c r="H17" s="60" t="s">
        <v>383</v>
      </c>
      <c r="I17" s="50">
        <v>1</v>
      </c>
      <c r="J17" s="20">
        <v>1</v>
      </c>
      <c r="K17" s="184">
        <v>46</v>
      </c>
      <c r="L17" s="184">
        <v>50</v>
      </c>
      <c r="M17" s="21">
        <f>(K17/L17)</f>
        <v>0.92</v>
      </c>
    </row>
    <row r="18" spans="1:13" ht="22.5">
      <c r="A18" s="228" t="s">
        <v>288</v>
      </c>
      <c r="B18" s="228" t="s">
        <v>289</v>
      </c>
      <c r="C18" s="62" t="s">
        <v>290</v>
      </c>
      <c r="D18" s="62" t="s">
        <v>291</v>
      </c>
      <c r="E18" s="60" t="s">
        <v>292</v>
      </c>
      <c r="F18" s="23">
        <v>1</v>
      </c>
      <c r="G18" s="20">
        <v>1</v>
      </c>
      <c r="H18" s="60" t="s">
        <v>383</v>
      </c>
      <c r="I18" s="50">
        <v>0</v>
      </c>
      <c r="J18" s="20">
        <v>1</v>
      </c>
      <c r="K18" s="184">
        <v>80</v>
      </c>
      <c r="L18" s="184">
        <v>50</v>
      </c>
      <c r="M18" s="21">
        <f t="shared" ref="M18:M19" si="1">(K18/L18)</f>
        <v>1.6</v>
      </c>
    </row>
    <row r="19" spans="1:13" ht="45">
      <c r="A19" s="228"/>
      <c r="B19" s="228"/>
      <c r="C19" s="62" t="s">
        <v>293</v>
      </c>
      <c r="D19" s="62" t="s">
        <v>294</v>
      </c>
      <c r="E19" s="60" t="s">
        <v>295</v>
      </c>
      <c r="F19" s="23">
        <v>0.3</v>
      </c>
      <c r="G19" s="20">
        <v>0.3</v>
      </c>
      <c r="H19" s="60" t="s">
        <v>363</v>
      </c>
      <c r="I19" s="20">
        <f t="shared" ref="I19" si="2">F19</f>
        <v>0.3</v>
      </c>
      <c r="J19" s="60" t="s">
        <v>364</v>
      </c>
      <c r="K19" s="184">
        <v>36</v>
      </c>
      <c r="L19" s="184">
        <v>50</v>
      </c>
      <c r="M19" s="21">
        <f t="shared" si="1"/>
        <v>0.72</v>
      </c>
    </row>
    <row r="20" spans="1:13">
      <c r="A20" s="43"/>
      <c r="B20" s="43"/>
      <c r="C20" s="42"/>
      <c r="D20" s="42"/>
      <c r="E20" s="43"/>
      <c r="F20" s="48"/>
      <c r="G20" s="44"/>
      <c r="H20" s="45"/>
      <c r="I20" s="46"/>
      <c r="J20" s="46"/>
      <c r="K20" s="45"/>
      <c r="L20" s="45"/>
      <c r="M20" s="45"/>
    </row>
    <row r="21" spans="1:13">
      <c r="A21" s="43"/>
      <c r="B21" s="43"/>
      <c r="C21" s="42"/>
      <c r="D21" s="42"/>
      <c r="E21" s="43"/>
      <c r="F21" s="48"/>
      <c r="G21" s="44"/>
      <c r="H21" s="45"/>
      <c r="I21" s="46"/>
      <c r="J21" s="46"/>
      <c r="K21" s="45"/>
      <c r="L21" s="45"/>
      <c r="M21" s="45"/>
    </row>
    <row r="22" spans="1:13">
      <c r="A22" s="43"/>
      <c r="B22" s="43"/>
      <c r="C22" s="42"/>
      <c r="D22" s="42"/>
      <c r="E22" s="43"/>
      <c r="F22" s="48"/>
      <c r="G22" s="44"/>
      <c r="H22" s="45"/>
      <c r="I22" s="46"/>
      <c r="J22" s="46"/>
      <c r="K22" s="45"/>
      <c r="L22" s="45"/>
      <c r="M22" s="45"/>
    </row>
    <row r="23" spans="1:13">
      <c r="A23" s="43" t="s">
        <v>522</v>
      </c>
      <c r="B23" s="43"/>
      <c r="C23" s="42"/>
      <c r="D23" s="42"/>
      <c r="E23" s="43"/>
      <c r="F23" s="48"/>
      <c r="G23" s="44"/>
      <c r="H23" s="45"/>
      <c r="I23" s="46"/>
      <c r="J23" s="46"/>
      <c r="K23" s="45"/>
      <c r="L23" s="45"/>
      <c r="M23" s="45"/>
    </row>
    <row r="24" spans="1:13">
      <c r="A24" s="43"/>
      <c r="B24" s="43"/>
      <c r="C24" s="42"/>
      <c r="D24" s="42"/>
      <c r="E24" s="43"/>
      <c r="F24" s="48"/>
      <c r="G24" s="44"/>
      <c r="H24" s="45"/>
      <c r="I24" s="46"/>
      <c r="J24" s="46"/>
      <c r="K24" s="45"/>
      <c r="L24" s="45"/>
      <c r="M24" s="45"/>
    </row>
    <row r="25" spans="1:13">
      <c r="A25" s="43"/>
      <c r="B25" s="43"/>
      <c r="C25" s="42"/>
      <c r="D25" s="42"/>
      <c r="E25" s="43"/>
      <c r="F25" s="48"/>
      <c r="G25" s="44"/>
      <c r="H25" s="45"/>
      <c r="I25" s="46"/>
      <c r="J25" s="46"/>
      <c r="K25" s="45"/>
      <c r="L25" s="45"/>
      <c r="M25" s="45"/>
    </row>
    <row r="26" spans="1:13">
      <c r="A26" s="43"/>
      <c r="B26" s="43"/>
      <c r="C26" s="42"/>
      <c r="D26" s="42"/>
      <c r="E26" s="43"/>
      <c r="F26" s="48"/>
      <c r="G26" s="44"/>
      <c r="H26" s="45"/>
      <c r="I26" s="46"/>
      <c r="J26" s="46"/>
      <c r="K26" s="45"/>
      <c r="L26" s="45"/>
      <c r="M26" s="45"/>
    </row>
    <row r="27" spans="1:13">
      <c r="A27" s="43"/>
      <c r="B27" s="43"/>
      <c r="C27" s="42"/>
      <c r="D27" s="42"/>
      <c r="E27" s="43"/>
      <c r="F27" s="48"/>
      <c r="G27" s="44"/>
      <c r="H27" s="45"/>
      <c r="I27" s="46"/>
      <c r="J27" s="46"/>
      <c r="K27" s="45"/>
      <c r="L27" s="45"/>
      <c r="M27" s="45"/>
    </row>
    <row r="28" spans="1:13">
      <c r="A28" s="43"/>
      <c r="B28" s="43"/>
      <c r="C28" s="42"/>
      <c r="D28" s="42"/>
      <c r="E28" s="43"/>
      <c r="F28" s="48"/>
      <c r="G28" s="44"/>
      <c r="H28" s="45"/>
      <c r="I28" s="46"/>
      <c r="J28" s="46"/>
      <c r="K28" s="45"/>
      <c r="L28" s="45"/>
      <c r="M28" s="45"/>
    </row>
    <row r="29" spans="1:13" ht="15.75">
      <c r="A29" s="224" t="s">
        <v>44</v>
      </c>
      <c r="B29" s="224"/>
      <c r="C29" s="224"/>
      <c r="D29" s="224"/>
      <c r="E29" s="224"/>
      <c r="F29" s="224"/>
      <c r="G29" s="224"/>
      <c r="H29" s="224"/>
      <c r="I29" s="224"/>
      <c r="J29" s="224"/>
      <c r="K29" s="224"/>
      <c r="L29" s="45"/>
      <c r="M29" s="45"/>
    </row>
    <row r="30" spans="1:13">
      <c r="A30" s="225" t="s">
        <v>1</v>
      </c>
      <c r="B30" s="225" t="s">
        <v>313</v>
      </c>
      <c r="C30" s="225" t="s">
        <v>2</v>
      </c>
      <c r="D30" s="225" t="s">
        <v>3</v>
      </c>
      <c r="E30" s="225" t="s">
        <v>4</v>
      </c>
      <c r="F30" s="225" t="s">
        <v>312</v>
      </c>
      <c r="G30" s="226" t="s">
        <v>5</v>
      </c>
      <c r="H30" s="227" t="s">
        <v>354</v>
      </c>
      <c r="I30" s="227"/>
      <c r="J30" s="227"/>
      <c r="K30" s="227" t="s">
        <v>516</v>
      </c>
      <c r="L30" s="227"/>
      <c r="M30" s="227"/>
    </row>
    <row r="31" spans="1:13">
      <c r="A31" s="225"/>
      <c r="B31" s="225"/>
      <c r="C31" s="225"/>
      <c r="D31" s="225"/>
      <c r="E31" s="225"/>
      <c r="F31" s="225"/>
      <c r="G31" s="226"/>
      <c r="H31" s="14" t="s">
        <v>355</v>
      </c>
      <c r="I31" s="15" t="s">
        <v>356</v>
      </c>
      <c r="J31" s="16" t="s">
        <v>357</v>
      </c>
      <c r="K31" s="63" t="s">
        <v>358</v>
      </c>
      <c r="L31" s="63" t="s">
        <v>359</v>
      </c>
      <c r="M31" s="18" t="s">
        <v>360</v>
      </c>
    </row>
    <row r="32" spans="1:13" ht="33.75">
      <c r="A32" s="228" t="s">
        <v>296</v>
      </c>
      <c r="B32" s="235" t="s">
        <v>297</v>
      </c>
      <c r="C32" s="62" t="s">
        <v>298</v>
      </c>
      <c r="D32" s="62" t="s">
        <v>299</v>
      </c>
      <c r="E32" s="62" t="s">
        <v>300</v>
      </c>
      <c r="F32" s="23">
        <v>1</v>
      </c>
      <c r="G32" s="20">
        <v>1</v>
      </c>
      <c r="H32" s="60" t="s">
        <v>383</v>
      </c>
      <c r="I32" s="50">
        <v>0</v>
      </c>
      <c r="J32" s="20">
        <v>1</v>
      </c>
      <c r="K32" s="184">
        <v>9</v>
      </c>
      <c r="L32" s="184">
        <v>9</v>
      </c>
      <c r="M32" s="21">
        <f t="shared" ref="M32:M33" si="3">(K32/L32)</f>
        <v>1</v>
      </c>
    </row>
    <row r="33" spans="1:13" ht="33.75">
      <c r="A33" s="228"/>
      <c r="B33" s="237"/>
      <c r="C33" s="62" t="s">
        <v>301</v>
      </c>
      <c r="D33" s="62" t="s">
        <v>302</v>
      </c>
      <c r="E33" s="60" t="s">
        <v>303</v>
      </c>
      <c r="F33" s="23">
        <v>1</v>
      </c>
      <c r="G33" s="20">
        <v>1</v>
      </c>
      <c r="H33" s="60" t="s">
        <v>383</v>
      </c>
      <c r="I33" s="50">
        <f t="shared" ref="I33" si="4">F33</f>
        <v>1</v>
      </c>
      <c r="J33" s="20">
        <v>1</v>
      </c>
      <c r="K33" s="184">
        <v>271</v>
      </c>
      <c r="L33" s="184">
        <v>296</v>
      </c>
      <c r="M33" s="21">
        <f t="shared" si="3"/>
        <v>0.91554054054054057</v>
      </c>
    </row>
  </sheetData>
  <mergeCells count="38">
    <mergeCell ref="A32:A33"/>
    <mergeCell ref="B32:B33"/>
    <mergeCell ref="A29:K29"/>
    <mergeCell ref="A30:A31"/>
    <mergeCell ref="B30:B31"/>
    <mergeCell ref="C30:C31"/>
    <mergeCell ref="D30:D31"/>
    <mergeCell ref="E30:E31"/>
    <mergeCell ref="F30:F31"/>
    <mergeCell ref="G30:G31"/>
    <mergeCell ref="H30:J30"/>
    <mergeCell ref="K30:M30"/>
    <mergeCell ref="F15:F16"/>
    <mergeCell ref="G15:G16"/>
    <mergeCell ref="H15:J15"/>
    <mergeCell ref="K15:M15"/>
    <mergeCell ref="A18:A19"/>
    <mergeCell ref="B18:B19"/>
    <mergeCell ref="A15:A16"/>
    <mergeCell ref="B15:B16"/>
    <mergeCell ref="C15:C16"/>
    <mergeCell ref="D15:D16"/>
    <mergeCell ref="E15:E16"/>
    <mergeCell ref="F6:F7"/>
    <mergeCell ref="G6:G7"/>
    <mergeCell ref="H6:J6"/>
    <mergeCell ref="K6:M6"/>
    <mergeCell ref="A14:K14"/>
    <mergeCell ref="A6:A7"/>
    <mergeCell ref="B6:B7"/>
    <mergeCell ref="C6:C7"/>
    <mergeCell ref="D6:D7"/>
    <mergeCell ref="E6:E7"/>
    <mergeCell ref="A1:M1"/>
    <mergeCell ref="A2:M2"/>
    <mergeCell ref="A3:M3"/>
    <mergeCell ref="A4:K4"/>
    <mergeCell ref="A5:K5"/>
  </mergeCells>
  <conditionalFormatting sqref="M17:M19">
    <cfRule type="cellIs" dxfId="119" priority="22" operator="greaterThan">
      <formula>I17</formula>
    </cfRule>
    <cfRule type="cellIs" dxfId="118" priority="23" operator="equal">
      <formula>I17</formula>
    </cfRule>
    <cfRule type="cellIs" dxfId="117" priority="24" operator="lessThan">
      <formula>I17</formula>
    </cfRule>
  </conditionalFormatting>
  <conditionalFormatting sqref="M17:M19">
    <cfRule type="cellIs" dxfId="116" priority="19" operator="greaterThan">
      <formula>I17</formula>
    </cfRule>
    <cfRule type="cellIs" dxfId="115" priority="20" operator="equal">
      <formula>I17</formula>
    </cfRule>
    <cfRule type="cellIs" dxfId="114" priority="21" operator="lessThan">
      <formula>I17</formula>
    </cfRule>
  </conditionalFormatting>
  <conditionalFormatting sqref="M32:M33">
    <cfRule type="cellIs" dxfId="113" priority="16" operator="greaterThan">
      <formula>I32</formula>
    </cfRule>
    <cfRule type="cellIs" dxfId="112" priority="17" operator="equal">
      <formula>I32</formula>
    </cfRule>
    <cfRule type="cellIs" dxfId="111" priority="18" operator="lessThan">
      <formula>I32</formula>
    </cfRule>
  </conditionalFormatting>
  <conditionalFormatting sqref="M32:M33">
    <cfRule type="cellIs" dxfId="110" priority="13" operator="greaterThan">
      <formula>I32</formula>
    </cfRule>
    <cfRule type="cellIs" dxfId="109" priority="14" operator="equal">
      <formula>I32</formula>
    </cfRule>
    <cfRule type="cellIs" dxfId="108" priority="15" operator="lessThan">
      <formula>I32</formula>
    </cfRule>
  </conditionalFormatting>
  <conditionalFormatting sqref="M8">
    <cfRule type="cellIs" dxfId="107" priority="10" operator="greaterThan">
      <formula>I8</formula>
    </cfRule>
    <cfRule type="cellIs" dxfId="106" priority="11" operator="equal">
      <formula>I8</formula>
    </cfRule>
    <cfRule type="cellIs" dxfId="105" priority="12" operator="lessThan">
      <formula>I8</formula>
    </cfRule>
  </conditionalFormatting>
  <conditionalFormatting sqref="M8">
    <cfRule type="cellIs" dxfId="104" priority="7" operator="greaterThan">
      <formula>I8</formula>
    </cfRule>
    <cfRule type="cellIs" dxfId="103" priority="8" operator="equal">
      <formula>I8</formula>
    </cfRule>
    <cfRule type="cellIs" dxfId="102" priority="9" operator="lessThan">
      <formula>I8</formula>
    </cfRule>
  </conditionalFormatting>
  <conditionalFormatting sqref="M8">
    <cfRule type="cellIs" dxfId="101" priority="4" operator="greaterThan">
      <formula>I8</formula>
    </cfRule>
    <cfRule type="cellIs" dxfId="100" priority="5" operator="equal">
      <formula>I8</formula>
    </cfRule>
    <cfRule type="cellIs" dxfId="99" priority="6" operator="lessThan">
      <formula>I8</formula>
    </cfRule>
  </conditionalFormatting>
  <conditionalFormatting sqref="M8">
    <cfRule type="cellIs" dxfId="98" priority="1" operator="greaterThan">
      <formula>I8</formula>
    </cfRule>
    <cfRule type="cellIs" dxfId="97" priority="2" operator="equal">
      <formula>I8</formula>
    </cfRule>
    <cfRule type="cellIs" dxfId="96" priority="3" operator="lessThan">
      <formula>I8</formula>
    </cfRule>
  </conditionalFormatting>
  <hyperlinks>
    <hyperlink ref="M17" r:id="rId1" display="siapa_2016\siapa_2016.xlsx"/>
    <hyperlink ref="M18" r:id="rId2" display="siapa_2016\siapa_2016.xlsx"/>
    <hyperlink ref="M19" r:id="rId3" display="siapa_2016\siapa_2016.xlsx"/>
    <hyperlink ref="M32" r:id="rId4" display="siapa_2016\siapa_2016.xlsx"/>
    <hyperlink ref="M33" r:id="rId5" display="siapa_2016\siapa_2016.xlsx"/>
    <hyperlink ref="O3" location="CONCENTRADO!A1" display="CONCENTRADO"/>
    <hyperlink ref="M8" r:id="rId6" display="siapa_2016\siapa_2016.xlsx"/>
  </hyperlinks>
  <pageMargins left="0.70866141732283472" right="0.70866141732283472" top="0.74803149606299213" bottom="0.74803149606299213" header="0.31496062992125984" footer="0.31496062992125984"/>
  <pageSetup paperSize="5" scale="80" orientation="landscape" r:id="rId7"/>
  <colBreaks count="1" manualBreakCount="1">
    <brk id="13" max="1048575" man="1"/>
  </colBreaks>
</worksheet>
</file>

<file path=xl/worksheets/sheet13.xml><?xml version="1.0" encoding="utf-8"?>
<worksheet xmlns="http://schemas.openxmlformats.org/spreadsheetml/2006/main" xmlns:r="http://schemas.openxmlformats.org/officeDocument/2006/relationships">
  <sheetPr>
    <tabColor rgb="FF92D050"/>
  </sheetPr>
  <dimension ref="A1:O13"/>
  <sheetViews>
    <sheetView zoomScaleNormal="100" workbookViewId="0">
      <selection activeCell="M9" sqref="M9"/>
    </sheetView>
  </sheetViews>
  <sheetFormatPr baseColWidth="10" defaultRowHeight="15"/>
  <cols>
    <col min="1" max="2" width="15.140625" style="11" customWidth="1"/>
    <col min="3" max="3" width="31" style="11" customWidth="1"/>
    <col min="4" max="4" width="24" style="11" customWidth="1"/>
    <col min="5" max="5" width="22.5703125" style="11" customWidth="1"/>
    <col min="6" max="7" width="11.42578125" style="11" customWidth="1"/>
    <col min="14" max="14" width="11.42578125" style="51"/>
  </cols>
  <sheetData>
    <row r="1" spans="1:15" ht="23.25" customHeight="1">
      <c r="A1" s="231" t="s">
        <v>536</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448</v>
      </c>
      <c r="B3" s="232"/>
      <c r="C3" s="232"/>
      <c r="D3" s="232"/>
      <c r="E3" s="232"/>
      <c r="F3" s="232"/>
      <c r="G3" s="232"/>
      <c r="H3" s="232"/>
      <c r="I3" s="232"/>
      <c r="J3" s="232"/>
      <c r="K3" s="232"/>
      <c r="L3" s="232"/>
      <c r="M3" s="232"/>
      <c r="O3" s="141" t="s">
        <v>510</v>
      </c>
    </row>
    <row r="4" spans="1:15" ht="22.5" customHeight="1">
      <c r="A4" s="244" t="s">
        <v>319</v>
      </c>
      <c r="B4" s="244"/>
      <c r="C4" s="244"/>
      <c r="D4" s="244"/>
      <c r="E4" s="244"/>
      <c r="F4" s="244"/>
      <c r="G4" s="244"/>
      <c r="H4" s="244"/>
      <c r="I4" s="244"/>
      <c r="J4" s="244"/>
      <c r="K4" s="244"/>
      <c r="M4" s="13"/>
    </row>
    <row r="5" spans="1:15" ht="22.5" customHeight="1">
      <c r="A5" s="224" t="s">
        <v>0</v>
      </c>
      <c r="B5" s="224"/>
      <c r="C5" s="224"/>
      <c r="D5" s="224"/>
      <c r="E5" s="224"/>
      <c r="F5" s="224"/>
      <c r="G5" s="224"/>
      <c r="H5" s="224"/>
      <c r="I5" s="224"/>
      <c r="J5" s="224"/>
      <c r="K5" s="224"/>
      <c r="L5" s="41"/>
      <c r="M5" s="13"/>
    </row>
    <row r="6" spans="1:15" ht="14.25" customHeight="1">
      <c r="A6" s="225" t="s">
        <v>1</v>
      </c>
      <c r="B6" s="225" t="s">
        <v>313</v>
      </c>
      <c r="C6" s="225" t="s">
        <v>2</v>
      </c>
      <c r="D6" s="225" t="s">
        <v>3</v>
      </c>
      <c r="E6" s="225" t="s">
        <v>4</v>
      </c>
      <c r="F6" s="225" t="s">
        <v>312</v>
      </c>
      <c r="G6" s="226" t="s">
        <v>5</v>
      </c>
      <c r="H6" s="227" t="s">
        <v>354</v>
      </c>
      <c r="I6" s="227"/>
      <c r="J6" s="227"/>
      <c r="K6" s="227" t="s">
        <v>516</v>
      </c>
      <c r="L6" s="227"/>
      <c r="M6" s="227"/>
    </row>
    <row r="7" spans="1:15" s="3" customFormat="1" ht="23.25" customHeight="1">
      <c r="A7" s="225"/>
      <c r="B7" s="225"/>
      <c r="C7" s="225"/>
      <c r="D7" s="225"/>
      <c r="E7" s="225"/>
      <c r="F7" s="225"/>
      <c r="G7" s="226"/>
      <c r="H7" s="14" t="s">
        <v>355</v>
      </c>
      <c r="I7" s="15" t="s">
        <v>356</v>
      </c>
      <c r="J7" s="16" t="s">
        <v>357</v>
      </c>
      <c r="K7" s="63" t="s">
        <v>358</v>
      </c>
      <c r="L7" s="63" t="s">
        <v>359</v>
      </c>
      <c r="M7" s="18" t="s">
        <v>360</v>
      </c>
      <c r="N7" s="51"/>
    </row>
    <row r="8" spans="1:15" ht="45">
      <c r="A8" s="228" t="s">
        <v>257</v>
      </c>
      <c r="B8" s="223" t="s">
        <v>258</v>
      </c>
      <c r="C8" s="27" t="s">
        <v>259</v>
      </c>
      <c r="D8" s="62" t="s">
        <v>260</v>
      </c>
      <c r="E8" s="62" t="s">
        <v>261</v>
      </c>
      <c r="F8" s="23">
        <v>1</v>
      </c>
      <c r="G8" s="23">
        <v>1</v>
      </c>
      <c r="H8" s="60" t="s">
        <v>383</v>
      </c>
      <c r="I8" s="50">
        <f t="shared" ref="I8:I13" si="0">F8</f>
        <v>1</v>
      </c>
      <c r="J8" s="20">
        <v>1</v>
      </c>
      <c r="K8" s="191">
        <v>17</v>
      </c>
      <c r="L8" s="191">
        <v>25</v>
      </c>
      <c r="M8" s="21">
        <f>(K8/L8)</f>
        <v>0.68</v>
      </c>
    </row>
    <row r="9" spans="1:15" ht="45">
      <c r="A9" s="228"/>
      <c r="B9" s="223"/>
      <c r="C9" s="27" t="s">
        <v>262</v>
      </c>
      <c r="D9" s="62" t="s">
        <v>263</v>
      </c>
      <c r="E9" s="62" t="s">
        <v>264</v>
      </c>
      <c r="F9" s="23">
        <v>0</v>
      </c>
      <c r="G9" s="23">
        <v>0.4</v>
      </c>
      <c r="H9" s="60" t="s">
        <v>361</v>
      </c>
      <c r="I9" s="20">
        <f t="shared" si="0"/>
        <v>0</v>
      </c>
      <c r="J9" s="60" t="s">
        <v>362</v>
      </c>
      <c r="K9" s="194">
        <v>0</v>
      </c>
      <c r="L9" s="194">
        <v>0</v>
      </c>
      <c r="M9" s="194" t="s">
        <v>543</v>
      </c>
    </row>
    <row r="10" spans="1:15" ht="33.75">
      <c r="A10" s="228"/>
      <c r="B10" s="223"/>
      <c r="C10" s="27" t="s">
        <v>265</v>
      </c>
      <c r="D10" s="62" t="s">
        <v>266</v>
      </c>
      <c r="E10" s="62" t="s">
        <v>267</v>
      </c>
      <c r="F10" s="23">
        <v>1</v>
      </c>
      <c r="G10" s="23">
        <v>1</v>
      </c>
      <c r="H10" s="60" t="s">
        <v>383</v>
      </c>
      <c r="I10" s="50">
        <f t="shared" si="0"/>
        <v>1</v>
      </c>
      <c r="J10" s="20">
        <v>1</v>
      </c>
      <c r="K10" s="191">
        <v>3</v>
      </c>
      <c r="L10" s="191">
        <v>5</v>
      </c>
      <c r="M10" s="21">
        <f t="shared" ref="M9:M12" si="1">(K10/L10)</f>
        <v>0.6</v>
      </c>
    </row>
    <row r="11" spans="1:15" ht="33.75">
      <c r="A11" s="228"/>
      <c r="B11" s="223"/>
      <c r="C11" s="27" t="s">
        <v>268</v>
      </c>
      <c r="D11" s="62" t="s">
        <v>269</v>
      </c>
      <c r="E11" s="62" t="s">
        <v>270</v>
      </c>
      <c r="F11" s="23">
        <v>0.84</v>
      </c>
      <c r="G11" s="23">
        <v>0.88</v>
      </c>
      <c r="H11" s="60" t="s">
        <v>399</v>
      </c>
      <c r="I11" s="20">
        <f t="shared" si="0"/>
        <v>0.84</v>
      </c>
      <c r="J11" s="60" t="s">
        <v>400</v>
      </c>
      <c r="K11" s="191">
        <v>84</v>
      </c>
      <c r="L11" s="191">
        <v>95</v>
      </c>
      <c r="M11" s="21">
        <f t="shared" si="1"/>
        <v>0.88421052631578945</v>
      </c>
    </row>
    <row r="12" spans="1:15" ht="33.75">
      <c r="A12" s="228"/>
      <c r="B12" s="223" t="s">
        <v>271</v>
      </c>
      <c r="C12" s="27" t="s">
        <v>272</v>
      </c>
      <c r="D12" s="62" t="s">
        <v>273</v>
      </c>
      <c r="E12" s="62" t="s">
        <v>274</v>
      </c>
      <c r="F12" s="23">
        <v>0.5</v>
      </c>
      <c r="G12" s="23">
        <v>0.7</v>
      </c>
      <c r="H12" s="60" t="s">
        <v>365</v>
      </c>
      <c r="I12" s="20">
        <f t="shared" si="0"/>
        <v>0.5</v>
      </c>
      <c r="J12" s="60" t="s">
        <v>366</v>
      </c>
      <c r="K12" s="191">
        <v>59</v>
      </c>
      <c r="L12" s="191">
        <v>62</v>
      </c>
      <c r="M12" s="21">
        <f t="shared" si="1"/>
        <v>0.95161290322580649</v>
      </c>
    </row>
    <row r="13" spans="1:15" ht="135.75" customHeight="1">
      <c r="A13" s="228"/>
      <c r="B13" s="223"/>
      <c r="C13" s="49" t="s">
        <v>275</v>
      </c>
      <c r="D13" s="60" t="s">
        <v>276</v>
      </c>
      <c r="E13" s="60" t="s">
        <v>277</v>
      </c>
      <c r="F13" s="20">
        <v>0</v>
      </c>
      <c r="G13" s="23">
        <v>0.1</v>
      </c>
      <c r="H13" s="60" t="s">
        <v>361</v>
      </c>
      <c r="I13" s="20">
        <f t="shared" si="0"/>
        <v>0</v>
      </c>
      <c r="J13" s="60" t="s">
        <v>362</v>
      </c>
      <c r="K13" s="191">
        <v>22680628.949999999</v>
      </c>
      <c r="L13" s="191">
        <v>20247025.27</v>
      </c>
      <c r="M13" s="21">
        <f>(K13/L13)-1</f>
        <v>0.12019561627188113</v>
      </c>
    </row>
  </sheetData>
  <mergeCells count="17">
    <mergeCell ref="F6:F7"/>
    <mergeCell ref="G6:G7"/>
    <mergeCell ref="H6:J6"/>
    <mergeCell ref="K6:M6"/>
    <mergeCell ref="A8:A13"/>
    <mergeCell ref="B8:B11"/>
    <mergeCell ref="B12:B13"/>
    <mergeCell ref="A6:A7"/>
    <mergeCell ref="B6:B7"/>
    <mergeCell ref="C6:C7"/>
    <mergeCell ref="D6:D7"/>
    <mergeCell ref="E6:E7"/>
    <mergeCell ref="A1:M1"/>
    <mergeCell ref="A2:M2"/>
    <mergeCell ref="A3:M3"/>
    <mergeCell ref="A4:K4"/>
    <mergeCell ref="A5:K5"/>
  </mergeCells>
  <conditionalFormatting sqref="M8 M10:M13">
    <cfRule type="cellIs" dxfId="95" priority="4" operator="greaterThan">
      <formula>I8</formula>
    </cfRule>
    <cfRule type="cellIs" dxfId="94" priority="5" operator="equal">
      <formula>I8</formula>
    </cfRule>
    <cfRule type="cellIs" dxfId="93" priority="6" operator="lessThan">
      <formula>I8</formula>
    </cfRule>
  </conditionalFormatting>
  <conditionalFormatting sqref="M8 M10:M13">
    <cfRule type="cellIs" dxfId="92" priority="1" operator="greaterThan">
      <formula>I8</formula>
    </cfRule>
    <cfRule type="cellIs" dxfId="91" priority="2" operator="equal">
      <formula>I8</formula>
    </cfRule>
    <cfRule type="cellIs" dxfId="90" priority="3" operator="lessThan">
      <formula>I8</formula>
    </cfRule>
  </conditionalFormatting>
  <hyperlinks>
    <hyperlink ref="M10" r:id="rId1" display="siapa_2016\siapa_2016_10.xls"/>
    <hyperlink ref="M11" r:id="rId2" display="siapa_2016\siapa_2016.xlsx"/>
    <hyperlink ref="M12" r:id="rId3" display="siapa_2016\siapa_2016_1.xlsx"/>
    <hyperlink ref="M13" r:id="rId4" display="siapa_2016\siapa_2016_10.xls"/>
    <hyperlink ref="O3" location="CONCENTRADO!A1" display="CONCENTRADO"/>
    <hyperlink ref="M8" r:id="rId5" display="siapa_2016\siapa_2016_1.xlsx"/>
  </hyperlinks>
  <pageMargins left="0.7" right="0.7" top="0.75" bottom="0.75" header="0.3" footer="0.3"/>
  <pageSetup paperSize="5" scale="80" orientation="landscape" r:id="rId6"/>
  <colBreaks count="1" manualBreakCount="1">
    <brk id="13" max="1048575" man="1"/>
  </colBreaks>
</worksheet>
</file>

<file path=xl/worksheets/sheet14.xml><?xml version="1.0" encoding="utf-8"?>
<worksheet xmlns="http://schemas.openxmlformats.org/spreadsheetml/2006/main" xmlns:r="http://schemas.openxmlformats.org/officeDocument/2006/relationships">
  <sheetPr>
    <tabColor rgb="FF92D050"/>
  </sheetPr>
  <dimension ref="A1:O10"/>
  <sheetViews>
    <sheetView zoomScale="85" zoomScaleNormal="85" workbookViewId="0">
      <selection activeCell="K24" sqref="K24"/>
    </sheetView>
  </sheetViews>
  <sheetFormatPr baseColWidth="10" defaultRowHeight="15"/>
  <cols>
    <col min="1" max="2" width="15.140625" customWidth="1"/>
    <col min="3" max="3" width="31" customWidth="1"/>
    <col min="4" max="4" width="24" customWidth="1"/>
    <col min="5" max="5" width="22.5703125" customWidth="1"/>
    <col min="6" max="7" width="11.42578125" customWidth="1"/>
    <col min="14" max="14" width="11.42578125" style="51"/>
  </cols>
  <sheetData>
    <row r="1" spans="1:15" ht="23.25" customHeight="1">
      <c r="A1" s="231" t="s">
        <v>536</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449</v>
      </c>
      <c r="B3" s="232"/>
      <c r="C3" s="232"/>
      <c r="D3" s="232"/>
      <c r="E3" s="232"/>
      <c r="F3" s="232"/>
      <c r="G3" s="232"/>
      <c r="H3" s="232"/>
      <c r="I3" s="232"/>
      <c r="J3" s="232"/>
      <c r="K3" s="232"/>
      <c r="L3" s="232"/>
      <c r="M3" s="232"/>
      <c r="O3" s="141" t="s">
        <v>510</v>
      </c>
    </row>
    <row r="4" spans="1:15" ht="22.5" customHeight="1">
      <c r="A4" s="244" t="s">
        <v>349</v>
      </c>
      <c r="B4" s="244"/>
      <c r="C4" s="244"/>
      <c r="D4" s="244"/>
      <c r="E4" s="244"/>
      <c r="F4" s="244"/>
      <c r="G4" s="244"/>
      <c r="H4" s="244"/>
      <c r="I4" s="244"/>
      <c r="J4" s="244"/>
      <c r="K4" s="244"/>
      <c r="M4" s="13"/>
    </row>
    <row r="5" spans="1:15" ht="22.5" customHeight="1">
      <c r="A5" s="224" t="s">
        <v>0</v>
      </c>
      <c r="B5" s="224"/>
      <c r="C5" s="224"/>
      <c r="D5" s="224"/>
      <c r="E5" s="224"/>
      <c r="F5" s="224"/>
      <c r="G5" s="224"/>
      <c r="H5" s="224"/>
      <c r="I5" s="224"/>
      <c r="J5" s="224"/>
      <c r="K5" s="224"/>
      <c r="L5" s="41"/>
      <c r="M5" s="13"/>
    </row>
    <row r="6" spans="1:15" ht="14.25" customHeight="1">
      <c r="A6" s="225" t="s">
        <v>1</v>
      </c>
      <c r="B6" s="225" t="s">
        <v>313</v>
      </c>
      <c r="C6" s="225" t="s">
        <v>2</v>
      </c>
      <c r="D6" s="225" t="s">
        <v>3</v>
      </c>
      <c r="E6" s="225" t="s">
        <v>4</v>
      </c>
      <c r="F6" s="225" t="s">
        <v>312</v>
      </c>
      <c r="G6" s="226" t="s">
        <v>5</v>
      </c>
      <c r="H6" s="227" t="s">
        <v>354</v>
      </c>
      <c r="I6" s="227"/>
      <c r="J6" s="227"/>
      <c r="K6" s="227" t="s">
        <v>516</v>
      </c>
      <c r="L6" s="227"/>
      <c r="M6" s="227"/>
    </row>
    <row r="7" spans="1:15" s="3" customFormat="1" ht="23.25" customHeight="1">
      <c r="A7" s="225"/>
      <c r="B7" s="225"/>
      <c r="C7" s="225"/>
      <c r="D7" s="225"/>
      <c r="E7" s="225"/>
      <c r="F7" s="225"/>
      <c r="G7" s="226"/>
      <c r="H7" s="14" t="s">
        <v>355</v>
      </c>
      <c r="I7" s="15" t="s">
        <v>356</v>
      </c>
      <c r="J7" s="16" t="s">
        <v>357</v>
      </c>
      <c r="K7" s="63" t="s">
        <v>358</v>
      </c>
      <c r="L7" s="63" t="s">
        <v>359</v>
      </c>
      <c r="M7" s="18" t="s">
        <v>360</v>
      </c>
      <c r="N7" s="51"/>
    </row>
    <row r="8" spans="1:15" ht="78.75">
      <c r="A8" s="228" t="s">
        <v>346</v>
      </c>
      <c r="B8" s="62" t="s">
        <v>347</v>
      </c>
      <c r="C8" s="60" t="s">
        <v>338</v>
      </c>
      <c r="D8" s="60" t="s">
        <v>339</v>
      </c>
      <c r="E8" s="60" t="s">
        <v>340</v>
      </c>
      <c r="F8" s="23">
        <v>0.5</v>
      </c>
      <c r="G8" s="23">
        <v>0.7</v>
      </c>
      <c r="H8" s="60" t="s">
        <v>365</v>
      </c>
      <c r="I8" s="20">
        <f>F8</f>
        <v>0.5</v>
      </c>
      <c r="J8" s="60" t="s">
        <v>366</v>
      </c>
      <c r="K8" s="191">
        <v>1710</v>
      </c>
      <c r="L8" s="191">
        <v>1710</v>
      </c>
      <c r="M8" s="21">
        <f>(K8/L8)</f>
        <v>1</v>
      </c>
    </row>
    <row r="9" spans="1:15" ht="33.75">
      <c r="A9" s="228"/>
      <c r="B9" s="245" t="s">
        <v>217</v>
      </c>
      <c r="C9" s="60" t="s">
        <v>341</v>
      </c>
      <c r="D9" s="60" t="s">
        <v>342</v>
      </c>
      <c r="E9" s="60" t="s">
        <v>343</v>
      </c>
      <c r="F9" s="23">
        <v>0.6</v>
      </c>
      <c r="G9" s="23">
        <v>0.8</v>
      </c>
      <c r="H9" s="60" t="s">
        <v>391</v>
      </c>
      <c r="I9" s="20">
        <f t="shared" ref="I9:I10" si="0">F9</f>
        <v>0.6</v>
      </c>
      <c r="J9" s="60" t="s">
        <v>392</v>
      </c>
      <c r="K9" s="191">
        <v>53</v>
      </c>
      <c r="L9" s="191">
        <v>53</v>
      </c>
      <c r="M9" s="21">
        <f>(K9/L9)</f>
        <v>1</v>
      </c>
    </row>
    <row r="10" spans="1:15" ht="108" customHeight="1">
      <c r="A10" s="228"/>
      <c r="B10" s="245"/>
      <c r="C10" s="60" t="s">
        <v>344</v>
      </c>
      <c r="D10" s="60" t="s">
        <v>345</v>
      </c>
      <c r="E10" s="60" t="s">
        <v>348</v>
      </c>
      <c r="F10" s="20">
        <v>0</v>
      </c>
      <c r="G10" s="23">
        <v>0.1</v>
      </c>
      <c r="H10" s="60" t="s">
        <v>361</v>
      </c>
      <c r="I10" s="20">
        <f t="shared" si="0"/>
        <v>0</v>
      </c>
      <c r="J10" s="60" t="s">
        <v>362</v>
      </c>
      <c r="K10" s="191">
        <v>3</v>
      </c>
      <c r="L10" s="191">
        <v>3</v>
      </c>
      <c r="M10" s="21">
        <f t="shared" ref="M10" si="1">(K10/L10)</f>
        <v>1</v>
      </c>
    </row>
  </sheetData>
  <mergeCells count="16">
    <mergeCell ref="F6:F7"/>
    <mergeCell ref="G6:G7"/>
    <mergeCell ref="H6:J6"/>
    <mergeCell ref="K6:M6"/>
    <mergeCell ref="A8:A10"/>
    <mergeCell ref="B9:B10"/>
    <mergeCell ref="A6:A7"/>
    <mergeCell ref="B6:B7"/>
    <mergeCell ref="C6:C7"/>
    <mergeCell ref="D6:D7"/>
    <mergeCell ref="E6:E7"/>
    <mergeCell ref="A1:M1"/>
    <mergeCell ref="A2:M2"/>
    <mergeCell ref="A3:M3"/>
    <mergeCell ref="A4:K4"/>
    <mergeCell ref="A5:K5"/>
  </mergeCells>
  <conditionalFormatting sqref="M8:M10">
    <cfRule type="cellIs" dxfId="89" priority="4" operator="greaterThan">
      <formula>I8</formula>
    </cfRule>
    <cfRule type="cellIs" dxfId="88" priority="5" operator="equal">
      <formula>I8</formula>
    </cfRule>
    <cfRule type="cellIs" dxfId="87" priority="6" operator="lessThan">
      <formula>I8</formula>
    </cfRule>
  </conditionalFormatting>
  <conditionalFormatting sqref="M8:M10">
    <cfRule type="cellIs" dxfId="86" priority="1" operator="greaterThan">
      <formula>I8</formula>
    </cfRule>
    <cfRule type="cellIs" dxfId="85" priority="2" operator="equal">
      <formula>I8</formula>
    </cfRule>
    <cfRule type="cellIs" dxfId="84" priority="3" operator="lessThan">
      <formula>I8</formula>
    </cfRule>
  </conditionalFormatting>
  <hyperlinks>
    <hyperlink ref="M8" r:id="rId1" display="siapa_2016\siapa_2016.xlsx"/>
    <hyperlink ref="M9" r:id="rId2" display="siapa_2016\siapa_2016_1.xlsx"/>
    <hyperlink ref="M10" r:id="rId3" display="siapa_2016\siapa_2016_10.xls"/>
    <hyperlink ref="O3" location="CONCENTRADO!A1" display="CONCENTRADO"/>
  </hyperlinks>
  <pageMargins left="0.7" right="0.7" top="0.75" bottom="0.75" header="0.3" footer="0.3"/>
  <pageSetup paperSize="5" scale="80" orientation="landscape" r:id="rId4"/>
</worksheet>
</file>

<file path=xl/worksheets/sheet15.xml><?xml version="1.0" encoding="utf-8"?>
<worksheet xmlns="http://schemas.openxmlformats.org/spreadsheetml/2006/main" xmlns:r="http://schemas.openxmlformats.org/officeDocument/2006/relationships">
  <dimension ref="A1:O28"/>
  <sheetViews>
    <sheetView zoomScaleNormal="100" workbookViewId="0">
      <selection sqref="A1:M1"/>
    </sheetView>
  </sheetViews>
  <sheetFormatPr baseColWidth="10" defaultRowHeight="15"/>
  <cols>
    <col min="1" max="2" width="15.140625" style="25" customWidth="1"/>
    <col min="3" max="3" width="31" style="25" customWidth="1"/>
    <col min="4" max="4" width="24" style="25" customWidth="1"/>
    <col min="5" max="5" width="22.5703125" style="25" customWidth="1"/>
    <col min="6" max="7" width="11.42578125" style="25" customWidth="1"/>
    <col min="11" max="11" width="12.42578125" customWidth="1"/>
    <col min="14" max="14" width="11.42578125" style="51"/>
  </cols>
  <sheetData>
    <row r="1" spans="1:15" ht="23.25" customHeight="1">
      <c r="A1" s="231" t="s">
        <v>536</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530</v>
      </c>
      <c r="B3" s="232"/>
      <c r="C3" s="232"/>
      <c r="D3" s="232"/>
      <c r="E3" s="232"/>
      <c r="F3" s="232"/>
      <c r="G3" s="232"/>
      <c r="H3" s="232"/>
      <c r="I3" s="232"/>
      <c r="J3" s="232"/>
      <c r="K3" s="232"/>
      <c r="L3" s="232"/>
      <c r="M3" s="232"/>
      <c r="O3" s="141" t="s">
        <v>510</v>
      </c>
    </row>
    <row r="4" spans="1:15" ht="22.5" customHeight="1">
      <c r="A4" s="224" t="s">
        <v>0</v>
      </c>
      <c r="B4" s="224"/>
      <c r="C4" s="224"/>
      <c r="D4" s="224"/>
      <c r="E4" s="224"/>
      <c r="F4" s="224"/>
      <c r="G4" s="224"/>
      <c r="H4" s="224"/>
      <c r="I4" s="224"/>
      <c r="J4" s="224"/>
      <c r="K4" s="224"/>
      <c r="M4" s="13"/>
    </row>
    <row r="5" spans="1:15" ht="14.25" customHeight="1">
      <c r="A5" s="225" t="s">
        <v>1</v>
      </c>
      <c r="B5" s="225" t="s">
        <v>313</v>
      </c>
      <c r="C5" s="225" t="s">
        <v>2</v>
      </c>
      <c r="D5" s="225" t="s">
        <v>3</v>
      </c>
      <c r="E5" s="225" t="s">
        <v>4</v>
      </c>
      <c r="F5" s="225" t="s">
        <v>312</v>
      </c>
      <c r="G5" s="226" t="s">
        <v>5</v>
      </c>
      <c r="H5" s="227" t="s">
        <v>354</v>
      </c>
      <c r="I5" s="227"/>
      <c r="J5" s="227"/>
      <c r="K5" s="227" t="str">
        <f>CONCENTRADO!L12</f>
        <v>EVALUACIÓN JULIO-SEPTIEMBRE DE 2017</v>
      </c>
      <c r="L5" s="227"/>
      <c r="M5" s="227"/>
    </row>
    <row r="6" spans="1:15" s="3" customFormat="1" ht="23.25" customHeight="1">
      <c r="A6" s="225"/>
      <c r="B6" s="225"/>
      <c r="C6" s="225"/>
      <c r="D6" s="225"/>
      <c r="E6" s="225"/>
      <c r="F6" s="225"/>
      <c r="G6" s="226"/>
      <c r="H6" s="14" t="s">
        <v>355</v>
      </c>
      <c r="I6" s="15" t="s">
        <v>356</v>
      </c>
      <c r="J6" s="16" t="s">
        <v>357</v>
      </c>
      <c r="K6" s="17" t="s">
        <v>358</v>
      </c>
      <c r="L6" s="17" t="s">
        <v>359</v>
      </c>
      <c r="M6" s="18" t="s">
        <v>360</v>
      </c>
      <c r="N6" s="51"/>
    </row>
    <row r="7" spans="1:15" ht="33.75">
      <c r="A7" s="229" t="s">
        <v>159</v>
      </c>
      <c r="B7" s="223" t="s">
        <v>170</v>
      </c>
      <c r="C7" s="180" t="s">
        <v>171</v>
      </c>
      <c r="D7" s="22" t="s">
        <v>172</v>
      </c>
      <c r="E7" s="22" t="s">
        <v>173</v>
      </c>
      <c r="F7" s="23">
        <v>0.55000000000000004</v>
      </c>
      <c r="G7" s="23">
        <v>0.65</v>
      </c>
      <c r="H7" s="19" t="s">
        <v>379</v>
      </c>
      <c r="I7" s="20">
        <f>F7</f>
        <v>0.55000000000000004</v>
      </c>
      <c r="J7" s="19" t="s">
        <v>380</v>
      </c>
      <c r="K7" s="181">
        <f>'SERVICIOS PUBLICOS'!K7</f>
        <v>130</v>
      </c>
      <c r="L7" s="181">
        <f>'SERVICIOS PUBLICOS'!L7</f>
        <v>200</v>
      </c>
      <c r="M7" s="21">
        <f>(K7/L7)</f>
        <v>0.65</v>
      </c>
      <c r="N7" s="51" t="s">
        <v>403</v>
      </c>
    </row>
    <row r="8" spans="1:15" ht="33.75">
      <c r="A8" s="242"/>
      <c r="B8" s="223"/>
      <c r="C8" s="22" t="s">
        <v>174</v>
      </c>
      <c r="D8" s="22" t="s">
        <v>175</v>
      </c>
      <c r="E8" s="22" t="s">
        <v>176</v>
      </c>
      <c r="F8" s="23">
        <v>0.65</v>
      </c>
      <c r="G8" s="23">
        <v>0.8</v>
      </c>
      <c r="H8" s="19" t="s">
        <v>367</v>
      </c>
      <c r="I8" s="20">
        <f t="shared" ref="I8:I24" si="0">F8</f>
        <v>0.65</v>
      </c>
      <c r="J8" s="19" t="s">
        <v>368</v>
      </c>
      <c r="K8" s="60">
        <f>'SERVICIOS PUBLICOS'!K8</f>
        <v>17050</v>
      </c>
      <c r="L8" s="60">
        <f>'SERVICIOS PUBLICOS'!L8</f>
        <v>21337</v>
      </c>
      <c r="M8" s="21">
        <f>(K8/L8)</f>
        <v>0.79908140788302007</v>
      </c>
      <c r="N8" s="51" t="s">
        <v>403</v>
      </c>
    </row>
    <row r="9" spans="1:15" ht="45">
      <c r="A9" s="242"/>
      <c r="B9" s="223"/>
      <c r="C9" s="22" t="s">
        <v>177</v>
      </c>
      <c r="D9" s="22" t="s">
        <v>178</v>
      </c>
      <c r="E9" s="22" t="s">
        <v>179</v>
      </c>
      <c r="F9" s="23">
        <v>0.8</v>
      </c>
      <c r="G9" s="23">
        <v>0.9</v>
      </c>
      <c r="H9" s="19" t="s">
        <v>381</v>
      </c>
      <c r="I9" s="20">
        <f t="shared" si="0"/>
        <v>0.8</v>
      </c>
      <c r="J9" s="19" t="s">
        <v>382</v>
      </c>
      <c r="K9" s="60">
        <f>'SERVICIOS PUBLICOS'!K9</f>
        <v>290</v>
      </c>
      <c r="L9" s="60">
        <f>'SERVICIOS PUBLICOS'!L9</f>
        <v>297</v>
      </c>
      <c r="M9" s="21">
        <f t="shared" ref="M9:M24" si="1">(K9/L9)</f>
        <v>0.97643097643097643</v>
      </c>
      <c r="N9" s="51" t="s">
        <v>403</v>
      </c>
    </row>
    <row r="10" spans="1:15" ht="45">
      <c r="A10" s="242"/>
      <c r="B10" s="223" t="s">
        <v>160</v>
      </c>
      <c r="C10" s="22" t="s">
        <v>161</v>
      </c>
      <c r="D10" s="22" t="s">
        <v>162</v>
      </c>
      <c r="E10" s="22" t="s">
        <v>163</v>
      </c>
      <c r="F10" s="23">
        <v>0.75</v>
      </c>
      <c r="G10" s="23">
        <v>0.95</v>
      </c>
      <c r="H10" s="19" t="s">
        <v>371</v>
      </c>
      <c r="I10" s="20">
        <f t="shared" si="0"/>
        <v>0.75</v>
      </c>
      <c r="J10" s="19" t="s">
        <v>372</v>
      </c>
      <c r="K10" s="60">
        <f>'SERVICIOS PUBLICOS'!K10</f>
        <v>298</v>
      </c>
      <c r="L10" s="60">
        <f>'SERVICIOS PUBLICOS'!L10</f>
        <v>303</v>
      </c>
      <c r="M10" s="21">
        <f t="shared" si="1"/>
        <v>0.98349834983498352</v>
      </c>
      <c r="N10" s="51" t="s">
        <v>404</v>
      </c>
    </row>
    <row r="11" spans="1:15" ht="56.25">
      <c r="A11" s="242"/>
      <c r="B11" s="223"/>
      <c r="C11" s="22" t="s">
        <v>164</v>
      </c>
      <c r="D11" s="22" t="s">
        <v>165</v>
      </c>
      <c r="E11" s="22" t="s">
        <v>166</v>
      </c>
      <c r="F11" s="23">
        <v>0.5</v>
      </c>
      <c r="G11" s="23">
        <v>0.75</v>
      </c>
      <c r="H11" s="19" t="s">
        <v>365</v>
      </c>
      <c r="I11" s="20">
        <f t="shared" si="0"/>
        <v>0.5</v>
      </c>
      <c r="J11" s="19" t="s">
        <v>366</v>
      </c>
      <c r="K11" s="60">
        <f>'SERVICIOS PUBLICOS'!K11</f>
        <v>3</v>
      </c>
      <c r="L11" s="60">
        <f>'SERVICIOS PUBLICOS'!L11</f>
        <v>3</v>
      </c>
      <c r="M11" s="21">
        <f t="shared" si="1"/>
        <v>1</v>
      </c>
      <c r="N11" s="51" t="s">
        <v>404</v>
      </c>
    </row>
    <row r="12" spans="1:15" ht="78.75">
      <c r="A12" s="242"/>
      <c r="B12" s="223"/>
      <c r="C12" s="58" t="s">
        <v>167</v>
      </c>
      <c r="D12" s="22" t="s">
        <v>168</v>
      </c>
      <c r="E12" s="22" t="s">
        <v>169</v>
      </c>
      <c r="F12" s="23">
        <v>1</v>
      </c>
      <c r="G12" s="23">
        <v>1</v>
      </c>
      <c r="H12" s="19" t="s">
        <v>383</v>
      </c>
      <c r="I12" s="50">
        <v>0</v>
      </c>
      <c r="J12" s="20">
        <v>1</v>
      </c>
      <c r="K12" s="60">
        <f>'SERVICIOS PUBLICOS'!K12</f>
        <v>67</v>
      </c>
      <c r="L12" s="60">
        <f>'SERVICIOS PUBLICOS'!L12</f>
        <v>67</v>
      </c>
      <c r="M12" s="21">
        <f t="shared" si="1"/>
        <v>1</v>
      </c>
      <c r="N12" s="51" t="s">
        <v>404</v>
      </c>
    </row>
    <row r="13" spans="1:15" ht="33.75">
      <c r="A13" s="242"/>
      <c r="B13" s="223" t="s">
        <v>180</v>
      </c>
      <c r="C13" s="22" t="s">
        <v>181</v>
      </c>
      <c r="D13" s="22" t="s">
        <v>182</v>
      </c>
      <c r="E13" s="22" t="s">
        <v>183</v>
      </c>
      <c r="F13" s="23">
        <v>1</v>
      </c>
      <c r="G13" s="23">
        <v>1</v>
      </c>
      <c r="H13" s="19" t="s">
        <v>383</v>
      </c>
      <c r="I13" s="50">
        <v>0</v>
      </c>
      <c r="J13" s="20">
        <v>1</v>
      </c>
      <c r="K13" s="60">
        <f>'SERVICIOS PUBLICOS'!K13</f>
        <v>85</v>
      </c>
      <c r="L13" s="60">
        <f>'SERVICIOS PUBLICOS'!L13</f>
        <v>85</v>
      </c>
      <c r="M13" s="21">
        <f t="shared" si="1"/>
        <v>1</v>
      </c>
      <c r="N13" s="51" t="s">
        <v>405</v>
      </c>
    </row>
    <row r="14" spans="1:15" ht="33.75">
      <c r="A14" s="230"/>
      <c r="B14" s="223"/>
      <c r="C14" s="22" t="s">
        <v>184</v>
      </c>
      <c r="D14" s="22" t="s">
        <v>185</v>
      </c>
      <c r="E14" s="22" t="s">
        <v>186</v>
      </c>
      <c r="F14" s="23">
        <v>0.5</v>
      </c>
      <c r="G14" s="23">
        <v>0.6</v>
      </c>
      <c r="H14" s="19" t="s">
        <v>365</v>
      </c>
      <c r="I14" s="20">
        <f t="shared" si="0"/>
        <v>0.5</v>
      </c>
      <c r="J14" s="19" t="s">
        <v>366</v>
      </c>
      <c r="K14" s="60">
        <f>'SERVICIOS PUBLICOS'!K14</f>
        <v>48</v>
      </c>
      <c r="L14" s="60">
        <f>'SERVICIOS PUBLICOS'!L14</f>
        <v>48</v>
      </c>
      <c r="M14" s="21">
        <f t="shared" si="1"/>
        <v>1</v>
      </c>
      <c r="N14" s="26" t="s">
        <v>405</v>
      </c>
    </row>
    <row r="15" spans="1:15" ht="45">
      <c r="A15" s="223" t="s">
        <v>6</v>
      </c>
      <c r="B15" s="22" t="s">
        <v>187</v>
      </c>
      <c r="C15" s="22" t="s">
        <v>188</v>
      </c>
      <c r="D15" s="22" t="s">
        <v>189</v>
      </c>
      <c r="E15" s="22" t="s">
        <v>190</v>
      </c>
      <c r="F15" s="23">
        <v>0.5</v>
      </c>
      <c r="G15" s="23">
        <v>0.75</v>
      </c>
      <c r="H15" s="22" t="s">
        <v>365</v>
      </c>
      <c r="I15" s="20">
        <f t="shared" si="0"/>
        <v>0.5</v>
      </c>
      <c r="J15" s="22" t="s">
        <v>366</v>
      </c>
      <c r="K15" s="60">
        <f>'SERVICIOS PUBLICOS'!K15</f>
        <v>78</v>
      </c>
      <c r="L15" s="60">
        <f>'SERVICIOS PUBLICOS'!L15</f>
        <v>95</v>
      </c>
      <c r="M15" s="21">
        <f t="shared" si="1"/>
        <v>0.82105263157894737</v>
      </c>
      <c r="N15" s="51" t="s">
        <v>406</v>
      </c>
    </row>
    <row r="16" spans="1:15" ht="45">
      <c r="A16" s="223"/>
      <c r="B16" s="223" t="s">
        <v>115</v>
      </c>
      <c r="C16" s="22" t="s">
        <v>320</v>
      </c>
      <c r="D16" s="22" t="s">
        <v>322</v>
      </c>
      <c r="E16" s="22" t="s">
        <v>116</v>
      </c>
      <c r="F16" s="23">
        <v>0.7</v>
      </c>
      <c r="G16" s="23">
        <v>1</v>
      </c>
      <c r="H16" s="22" t="s">
        <v>369</v>
      </c>
      <c r="I16" s="20">
        <f t="shared" si="0"/>
        <v>0.7</v>
      </c>
      <c r="J16" s="22" t="s">
        <v>370</v>
      </c>
      <c r="K16" s="22">
        <f>OBRAS!K7</f>
        <v>16</v>
      </c>
      <c r="L16" s="62">
        <f>OBRAS!L7</f>
        <v>16</v>
      </c>
      <c r="M16" s="21">
        <f t="shared" si="1"/>
        <v>1</v>
      </c>
      <c r="N16" s="51" t="s">
        <v>407</v>
      </c>
    </row>
    <row r="17" spans="1:14" ht="45">
      <c r="A17" s="223"/>
      <c r="B17" s="223"/>
      <c r="C17" s="22" t="s">
        <v>321</v>
      </c>
      <c r="D17" s="22" t="s">
        <v>322</v>
      </c>
      <c r="E17" s="22" t="s">
        <v>323</v>
      </c>
      <c r="F17" s="23">
        <v>0.25</v>
      </c>
      <c r="G17" s="23">
        <v>1</v>
      </c>
      <c r="H17" s="22" t="s">
        <v>384</v>
      </c>
      <c r="I17" s="20">
        <f t="shared" si="0"/>
        <v>0.25</v>
      </c>
      <c r="J17" s="22" t="s">
        <v>385</v>
      </c>
      <c r="K17" s="62">
        <f>OBRAS!K8</f>
        <v>9</v>
      </c>
      <c r="L17" s="62">
        <f>OBRAS!L8</f>
        <v>9</v>
      </c>
      <c r="M17" s="21">
        <f t="shared" si="1"/>
        <v>1</v>
      </c>
      <c r="N17" s="51" t="s">
        <v>407</v>
      </c>
    </row>
    <row r="18" spans="1:14" ht="56.25">
      <c r="A18" s="223"/>
      <c r="B18" s="223"/>
      <c r="C18" s="22" t="s">
        <v>117</v>
      </c>
      <c r="D18" s="22" t="s">
        <v>118</v>
      </c>
      <c r="E18" s="22" t="s">
        <v>119</v>
      </c>
      <c r="F18" s="23">
        <v>0.7</v>
      </c>
      <c r="G18" s="23">
        <v>1</v>
      </c>
      <c r="H18" s="22" t="s">
        <v>369</v>
      </c>
      <c r="I18" s="20">
        <f t="shared" si="0"/>
        <v>0.7</v>
      </c>
      <c r="J18" s="22" t="s">
        <v>370</v>
      </c>
      <c r="K18" s="62">
        <f>OBRAS!K9</f>
        <v>20</v>
      </c>
      <c r="L18" s="62">
        <f>OBRAS!L9</f>
        <v>20</v>
      </c>
      <c r="M18" s="21">
        <f t="shared" si="1"/>
        <v>1</v>
      </c>
      <c r="N18" s="26" t="s">
        <v>407</v>
      </c>
    </row>
    <row r="19" spans="1:14" ht="45">
      <c r="A19" s="223"/>
      <c r="B19" s="223"/>
      <c r="C19" s="22" t="s">
        <v>120</v>
      </c>
      <c r="D19" s="22" t="s">
        <v>121</v>
      </c>
      <c r="E19" s="22" t="s">
        <v>122</v>
      </c>
      <c r="F19" s="23">
        <v>0.65</v>
      </c>
      <c r="G19" s="23">
        <v>1</v>
      </c>
      <c r="H19" s="22" t="s">
        <v>367</v>
      </c>
      <c r="I19" s="20">
        <f t="shared" si="0"/>
        <v>0.65</v>
      </c>
      <c r="J19" s="22" t="s">
        <v>368</v>
      </c>
      <c r="K19" s="62">
        <f>OBRAS!K10</f>
        <v>1</v>
      </c>
      <c r="L19" s="62">
        <f>OBRAS!L10</f>
        <v>1</v>
      </c>
      <c r="M19" s="21">
        <f t="shared" si="1"/>
        <v>1</v>
      </c>
      <c r="N19" s="26" t="s">
        <v>407</v>
      </c>
    </row>
    <row r="20" spans="1:14" s="3" customFormat="1" ht="90">
      <c r="A20" s="223"/>
      <c r="B20" s="22" t="s">
        <v>7</v>
      </c>
      <c r="C20" s="22" t="s">
        <v>8</v>
      </c>
      <c r="D20" s="22" t="s">
        <v>9</v>
      </c>
      <c r="E20" s="22" t="s">
        <v>10</v>
      </c>
      <c r="F20" s="23">
        <v>0.7</v>
      </c>
      <c r="G20" s="23">
        <v>0.85</v>
      </c>
      <c r="H20" s="19" t="s">
        <v>369</v>
      </c>
      <c r="I20" s="20">
        <f t="shared" si="0"/>
        <v>0.7</v>
      </c>
      <c r="J20" s="19" t="s">
        <v>370</v>
      </c>
      <c r="K20" s="19">
        <f>BIENESTAR!K7</f>
        <v>0</v>
      </c>
      <c r="L20" s="60">
        <f>BIENESTAR!L7</f>
        <v>1314</v>
      </c>
      <c r="M20" s="21">
        <f t="shared" si="1"/>
        <v>0</v>
      </c>
      <c r="N20" s="51" t="s">
        <v>408</v>
      </c>
    </row>
    <row r="21" spans="1:14" s="3" customFormat="1" ht="123.75">
      <c r="A21" s="223" t="s">
        <v>11</v>
      </c>
      <c r="B21" s="24" t="s">
        <v>217</v>
      </c>
      <c r="C21" s="22" t="s">
        <v>218</v>
      </c>
      <c r="D21" s="22" t="s">
        <v>219</v>
      </c>
      <c r="E21" s="22" t="s">
        <v>220</v>
      </c>
      <c r="F21" s="23">
        <v>0.4</v>
      </c>
      <c r="G21" s="23">
        <v>0.6</v>
      </c>
      <c r="H21" s="19" t="s">
        <v>386</v>
      </c>
      <c r="I21" s="20">
        <f t="shared" si="0"/>
        <v>0.4</v>
      </c>
      <c r="J21" s="19" t="s">
        <v>387</v>
      </c>
      <c r="K21" s="60">
        <f>BIENESTAR!K8</f>
        <v>1612</v>
      </c>
      <c r="L21" s="60">
        <f>BIENESTAR!L8</f>
        <v>4578</v>
      </c>
      <c r="M21" s="21">
        <f t="shared" si="1"/>
        <v>0.35211882918304938</v>
      </c>
      <c r="N21" s="26" t="s">
        <v>411</v>
      </c>
    </row>
    <row r="22" spans="1:14" s="3" customFormat="1" ht="78.75">
      <c r="A22" s="223"/>
      <c r="B22" s="22" t="s">
        <v>12</v>
      </c>
      <c r="C22" s="22" t="s">
        <v>13</v>
      </c>
      <c r="D22" s="22" t="s">
        <v>14</v>
      </c>
      <c r="E22" s="22" t="s">
        <v>15</v>
      </c>
      <c r="F22" s="23">
        <v>0.02</v>
      </c>
      <c r="G22" s="23">
        <v>0.02</v>
      </c>
      <c r="H22" s="19" t="s">
        <v>401</v>
      </c>
      <c r="I22" s="179">
        <v>0.02</v>
      </c>
      <c r="J22" s="19" t="s">
        <v>402</v>
      </c>
      <c r="K22" s="60">
        <f>BIENESTAR!K9</f>
        <v>218</v>
      </c>
      <c r="L22" s="60">
        <f>BIENESTAR!L9</f>
        <v>94264</v>
      </c>
      <c r="M22" s="193">
        <f t="shared" si="1"/>
        <v>2.3126538233047612E-3</v>
      </c>
      <c r="N22" s="51" t="s">
        <v>409</v>
      </c>
    </row>
    <row r="23" spans="1:14" s="3" customFormat="1" ht="56.25">
      <c r="A23" s="228">
        <v>0</v>
      </c>
      <c r="B23" s="229" t="s">
        <v>17</v>
      </c>
      <c r="C23" s="22" t="s">
        <v>18</v>
      </c>
      <c r="D23" s="22" t="s">
        <v>19</v>
      </c>
      <c r="E23" s="22" t="s">
        <v>20</v>
      </c>
      <c r="F23" s="23">
        <v>0.1</v>
      </c>
      <c r="G23" s="23">
        <v>0.2</v>
      </c>
      <c r="H23" s="19" t="s">
        <v>373</v>
      </c>
      <c r="I23" s="20">
        <f t="shared" si="0"/>
        <v>0.1</v>
      </c>
      <c r="J23" s="19" t="s">
        <v>374</v>
      </c>
      <c r="K23" s="60">
        <f>BIENESTAR!K10</f>
        <v>10</v>
      </c>
      <c r="L23" s="60">
        <f>BIENESTAR!L10</f>
        <v>10</v>
      </c>
      <c r="M23" s="21">
        <f t="shared" si="1"/>
        <v>1</v>
      </c>
      <c r="N23" s="51" t="s">
        <v>410</v>
      </c>
    </row>
    <row r="24" spans="1:14" s="3" customFormat="1" ht="33.75">
      <c r="A24" s="228"/>
      <c r="B24" s="230"/>
      <c r="C24" s="22" t="s">
        <v>21</v>
      </c>
      <c r="D24" s="22" t="s">
        <v>22</v>
      </c>
      <c r="E24" s="22" t="s">
        <v>23</v>
      </c>
      <c r="F24" s="23">
        <v>0.2</v>
      </c>
      <c r="G24" s="23">
        <v>0.5</v>
      </c>
      <c r="H24" s="19" t="s">
        <v>377</v>
      </c>
      <c r="I24" s="20">
        <f t="shared" si="0"/>
        <v>0.2</v>
      </c>
      <c r="J24" s="19" t="s">
        <v>378</v>
      </c>
      <c r="K24" s="150">
        <f>BIENESTAR!K11</f>
        <v>0</v>
      </c>
      <c r="L24" s="150">
        <f>BIENESTAR!L11</f>
        <v>30</v>
      </c>
      <c r="M24" s="21">
        <f t="shared" si="1"/>
        <v>0</v>
      </c>
      <c r="N24" s="51" t="s">
        <v>410</v>
      </c>
    </row>
    <row r="27" spans="1:14" ht="15" customHeight="1">
      <c r="A27" s="246" t="s">
        <v>531</v>
      </c>
      <c r="B27" s="247"/>
      <c r="C27" s="247"/>
      <c r="D27" s="246" t="s">
        <v>535</v>
      </c>
      <c r="E27" s="246"/>
      <c r="F27" s="246"/>
      <c r="G27" s="246" t="s">
        <v>533</v>
      </c>
      <c r="H27" s="247"/>
      <c r="I27" s="247"/>
      <c r="J27" s="246" t="s">
        <v>512</v>
      </c>
      <c r="K27" s="247"/>
      <c r="L27" s="247"/>
      <c r="M27" s="247"/>
      <c r="N27" s="11"/>
    </row>
    <row r="28" spans="1:14">
      <c r="A28" s="248" t="s">
        <v>513</v>
      </c>
      <c r="B28" s="248"/>
      <c r="C28" s="248"/>
      <c r="D28" s="248" t="s">
        <v>534</v>
      </c>
      <c r="E28" s="248"/>
      <c r="F28" s="248"/>
      <c r="G28" s="248" t="s">
        <v>532</v>
      </c>
      <c r="H28" s="248"/>
      <c r="I28" s="248"/>
      <c r="J28" s="248" t="s">
        <v>514</v>
      </c>
      <c r="K28" s="248"/>
      <c r="L28" s="248"/>
      <c r="M28" s="248"/>
      <c r="N28" s="11"/>
    </row>
  </sheetData>
  <mergeCells count="30">
    <mergeCell ref="A27:C27"/>
    <mergeCell ref="D27:F27"/>
    <mergeCell ref="G27:I27"/>
    <mergeCell ref="J27:M27"/>
    <mergeCell ref="A28:C28"/>
    <mergeCell ref="D28:F28"/>
    <mergeCell ref="G28:I28"/>
    <mergeCell ref="J28:M28"/>
    <mergeCell ref="G5:G6"/>
    <mergeCell ref="B5:B6"/>
    <mergeCell ref="C5:C6"/>
    <mergeCell ref="D5:D6"/>
    <mergeCell ref="E5:E6"/>
    <mergeCell ref="F5:F6"/>
    <mergeCell ref="A23:A24"/>
    <mergeCell ref="A7:A14"/>
    <mergeCell ref="B23:B24"/>
    <mergeCell ref="A1:M1"/>
    <mergeCell ref="A2:M2"/>
    <mergeCell ref="A3:M3"/>
    <mergeCell ref="A4:K4"/>
    <mergeCell ref="B7:B9"/>
    <mergeCell ref="B13:B14"/>
    <mergeCell ref="B16:B19"/>
    <mergeCell ref="B10:B12"/>
    <mergeCell ref="A21:A22"/>
    <mergeCell ref="A15:A20"/>
    <mergeCell ref="H5:J5"/>
    <mergeCell ref="K5:M5"/>
    <mergeCell ref="A5:A6"/>
  </mergeCells>
  <conditionalFormatting sqref="M18 M20:M24">
    <cfRule type="cellIs" dxfId="83" priority="19" operator="greaterThan">
      <formula>I18</formula>
    </cfRule>
    <cfRule type="cellIs" dxfId="82" priority="20" operator="equal">
      <formula>I18</formula>
    </cfRule>
    <cfRule type="cellIs" dxfId="81" priority="21" operator="lessThan">
      <formula>I18</formula>
    </cfRule>
  </conditionalFormatting>
  <conditionalFormatting sqref="M7:M24">
    <cfRule type="cellIs" dxfId="80" priority="13" operator="greaterThan">
      <formula>I7</formula>
    </cfRule>
    <cfRule type="cellIs" dxfId="79" priority="14" operator="equal">
      <formula>I7</formula>
    </cfRule>
    <cfRule type="cellIs" dxfId="78" priority="15" operator="lessThan">
      <formula>I7</formula>
    </cfRule>
  </conditionalFormatting>
  <conditionalFormatting sqref="M7:M24">
    <cfRule type="cellIs" dxfId="77" priority="10" operator="greaterThan">
      <formula>I7</formula>
    </cfRule>
    <cfRule type="cellIs" dxfId="76" priority="11" operator="equal">
      <formula>I7</formula>
    </cfRule>
    <cfRule type="cellIs" dxfId="75" priority="12" operator="lessThan">
      <formula>I7</formula>
    </cfRule>
  </conditionalFormatting>
  <conditionalFormatting sqref="M13:M17">
    <cfRule type="cellIs" dxfId="74" priority="7" operator="greaterThan">
      <formula>I13</formula>
    </cfRule>
    <cfRule type="cellIs" dxfId="73" priority="8" operator="equal">
      <formula>I13</formula>
    </cfRule>
    <cfRule type="cellIs" dxfId="72" priority="9" operator="lessThan">
      <formula>I13</formula>
    </cfRule>
  </conditionalFormatting>
  <conditionalFormatting sqref="M11">
    <cfRule type="cellIs" dxfId="71" priority="4" operator="greaterThan">
      <formula>I11</formula>
    </cfRule>
    <cfRule type="cellIs" dxfId="70" priority="5" operator="equal">
      <formula>I11</formula>
    </cfRule>
    <cfRule type="cellIs" dxfId="69" priority="6" operator="lessThan">
      <formula>I11</formula>
    </cfRule>
  </conditionalFormatting>
  <conditionalFormatting sqref="M11">
    <cfRule type="cellIs" dxfId="68" priority="1" operator="greaterThan">
      <formula>I11</formula>
    </cfRule>
    <cfRule type="cellIs" dxfId="67" priority="2" operator="equal">
      <formula>I11</formula>
    </cfRule>
    <cfRule type="cellIs" dxfId="66" priority="3" operator="lessThan">
      <formula>I11</formula>
    </cfRule>
  </conditionalFormatting>
  <hyperlinks>
    <hyperlink ref="M18" r:id="rId1" display="servicios_publicos_2016\aseo_publico_2016_2.xls"/>
    <hyperlink ref="M20" r:id="rId2" display="servicios_publicos_2016\aseo_publico_2016_4.xls"/>
    <hyperlink ref="M21" r:id="rId3" display="servicios_publicos_2016\aseo_publico_2016_5.xls"/>
    <hyperlink ref="M8" r:id="rId4" display="siapa_2016\siapa_2016_1.xlsx"/>
    <hyperlink ref="M11" r:id="rId5" display="siapa_2016\SIAPA_2016_5.xls"/>
    <hyperlink ref="M12" r:id="rId6" display="siapa_2016\SIAPA_2016_6.xls"/>
    <hyperlink ref="M13" r:id="rId7" display="siapa_2016\SIAPA_2016_7.xls"/>
    <hyperlink ref="M23" r:id="rId8" display="servicios_publicos_2016\panteones_2016_1.xls"/>
    <hyperlink ref="M19" r:id="rId9" display="servicios_publicos_2016\aseo_publico_2016_3.xls"/>
    <hyperlink ref="M9" r:id="rId10" display="siapa_2016\siapa_2016_10.xls"/>
    <hyperlink ref="O3" location="CONCENTRADO!A1" display="CONCENTRADO"/>
    <hyperlink ref="M10" r:id="rId11" display="siapa_2016\siapa_2016_10.xls"/>
    <hyperlink ref="M14:M15" r:id="rId12" display="siapa_2016\SIAPA_2016_7.xls"/>
    <hyperlink ref="M16:M17" r:id="rId13" display="siapa_2016\SIAPA_2016_7.xls"/>
    <hyperlink ref="M24" r:id="rId14" display="servicios_publicos_2016\panteones_2016_1.xls"/>
    <hyperlink ref="M7" r:id="rId15" display="siapa_2016\siapa_2016.xlsx"/>
    <hyperlink ref="M22" r:id="rId16" display="servicios_publicos_2016\panteones_2016_1.xls"/>
  </hyperlinks>
  <pageMargins left="1.1023622047244095" right="0.19685039370078741" top="0.35433070866141736" bottom="0.74803149606299213" header="0.31496062992125984" footer="0.31496062992125984"/>
  <pageSetup paperSize="5" scale="80" orientation="landscape" r:id="rId17"/>
  <headerFooter>
    <oddFooter>&amp;C&amp;P de &amp;N</oddFooter>
  </headerFooter>
  <drawing r:id="rId18"/>
</worksheet>
</file>

<file path=xl/worksheets/sheet16.xml><?xml version="1.0" encoding="utf-8"?>
<worksheet xmlns="http://schemas.openxmlformats.org/spreadsheetml/2006/main" xmlns:r="http://schemas.openxmlformats.org/officeDocument/2006/relationships">
  <dimension ref="A1:O59"/>
  <sheetViews>
    <sheetView topLeftCell="A10" zoomScaleNormal="100" workbookViewId="0">
      <selection activeCell="O18" sqref="O18"/>
    </sheetView>
  </sheetViews>
  <sheetFormatPr baseColWidth="10" defaultRowHeight="15"/>
  <cols>
    <col min="1" max="2" width="15.140625" style="9" customWidth="1"/>
    <col min="3" max="3" width="31" style="9" customWidth="1"/>
    <col min="4" max="4" width="24" style="9" customWidth="1"/>
    <col min="5" max="5" width="22.5703125" style="9" customWidth="1"/>
    <col min="6" max="7" width="11.42578125" style="9" customWidth="1"/>
    <col min="14" max="14" width="11.42578125" style="51"/>
  </cols>
  <sheetData>
    <row r="1" spans="1:15" ht="23.25" customHeight="1">
      <c r="A1" s="231" t="s">
        <v>536</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530</v>
      </c>
      <c r="B3" s="232"/>
      <c r="C3" s="232"/>
      <c r="D3" s="232"/>
      <c r="E3" s="232"/>
      <c r="F3" s="232"/>
      <c r="G3" s="232"/>
      <c r="H3" s="232"/>
      <c r="I3" s="232"/>
      <c r="J3" s="232"/>
      <c r="K3" s="232"/>
      <c r="L3" s="232"/>
      <c r="M3" s="232"/>
      <c r="O3" s="141" t="s">
        <v>510</v>
      </c>
    </row>
    <row r="4" spans="1:15" ht="22.5" customHeight="1">
      <c r="A4" s="224" t="s">
        <v>51</v>
      </c>
      <c r="B4" s="224"/>
      <c r="C4" s="224"/>
      <c r="D4" s="224"/>
      <c r="E4" s="224"/>
      <c r="F4" s="224"/>
      <c r="G4" s="224"/>
      <c r="H4" s="224"/>
      <c r="I4" s="224"/>
      <c r="J4" s="224"/>
      <c r="K4" s="224"/>
      <c r="M4" s="13"/>
    </row>
    <row r="5" spans="1:15" ht="14.25" customHeight="1">
      <c r="A5" s="225" t="s">
        <v>1</v>
      </c>
      <c r="B5" s="225" t="s">
        <v>313</v>
      </c>
      <c r="C5" s="225" t="s">
        <v>2</v>
      </c>
      <c r="D5" s="225" t="s">
        <v>3</v>
      </c>
      <c r="E5" s="225" t="s">
        <v>4</v>
      </c>
      <c r="F5" s="225" t="s">
        <v>312</v>
      </c>
      <c r="G5" s="226" t="s">
        <v>5</v>
      </c>
      <c r="H5" s="227" t="s">
        <v>354</v>
      </c>
      <c r="I5" s="227"/>
      <c r="J5" s="227"/>
      <c r="K5" s="227" t="str">
        <f>CONCENTRADO!L12</f>
        <v>EVALUACIÓN JULIO-SEPTIEMBRE DE 2017</v>
      </c>
      <c r="L5" s="227"/>
      <c r="M5" s="227"/>
    </row>
    <row r="6" spans="1:15" s="3" customFormat="1" ht="23.25" customHeight="1">
      <c r="A6" s="225"/>
      <c r="B6" s="225"/>
      <c r="C6" s="225"/>
      <c r="D6" s="225"/>
      <c r="E6" s="225"/>
      <c r="F6" s="225"/>
      <c r="G6" s="226"/>
      <c r="H6" s="14" t="s">
        <v>355</v>
      </c>
      <c r="I6" s="15" t="s">
        <v>356</v>
      </c>
      <c r="J6" s="16" t="s">
        <v>357</v>
      </c>
      <c r="K6" s="17" t="s">
        <v>358</v>
      </c>
      <c r="L6" s="17" t="s">
        <v>359</v>
      </c>
      <c r="M6" s="18" t="s">
        <v>360</v>
      </c>
      <c r="N6" s="51"/>
    </row>
    <row r="7" spans="1:15" ht="54.75" customHeight="1">
      <c r="A7" s="228" t="s">
        <v>86</v>
      </c>
      <c r="B7" s="235" t="s">
        <v>87</v>
      </c>
      <c r="C7" s="22" t="s">
        <v>88</v>
      </c>
      <c r="D7" s="22" t="s">
        <v>89</v>
      </c>
      <c r="E7" s="22" t="s">
        <v>90</v>
      </c>
      <c r="F7" s="23">
        <v>0.4</v>
      </c>
      <c r="G7" s="23">
        <v>0.4</v>
      </c>
      <c r="H7" s="19" t="s">
        <v>386</v>
      </c>
      <c r="I7" s="20">
        <f>F7</f>
        <v>0.4</v>
      </c>
      <c r="J7" s="19" t="s">
        <v>387</v>
      </c>
      <c r="K7" s="19">
        <f>POLICIA!K7</f>
        <v>88</v>
      </c>
      <c r="L7" s="60">
        <f>POLICIA!L7</f>
        <v>113</v>
      </c>
      <c r="M7" s="21">
        <f>(K7/L7)</f>
        <v>0.77876106194690264</v>
      </c>
      <c r="N7" s="51" t="s">
        <v>412</v>
      </c>
    </row>
    <row r="8" spans="1:15" ht="45">
      <c r="A8" s="228"/>
      <c r="B8" s="236"/>
      <c r="C8" s="22" t="s">
        <v>91</v>
      </c>
      <c r="D8" s="22" t="s">
        <v>92</v>
      </c>
      <c r="E8" s="26" t="s">
        <v>93</v>
      </c>
      <c r="F8" s="23">
        <v>1</v>
      </c>
      <c r="G8" s="23">
        <v>1</v>
      </c>
      <c r="H8" s="19" t="s">
        <v>383</v>
      </c>
      <c r="I8" s="50">
        <v>0</v>
      </c>
      <c r="J8" s="20">
        <v>1</v>
      </c>
      <c r="K8" s="60">
        <f>POLICIA!K8</f>
        <v>460</v>
      </c>
      <c r="L8" s="60">
        <f>POLICIA!L8</f>
        <v>460</v>
      </c>
      <c r="M8" s="21">
        <f>(K8/L8)</f>
        <v>1</v>
      </c>
      <c r="N8" s="51" t="s">
        <v>412</v>
      </c>
    </row>
    <row r="9" spans="1:15" ht="45">
      <c r="A9" s="228"/>
      <c r="B9" s="236"/>
      <c r="C9" s="22" t="s">
        <v>94</v>
      </c>
      <c r="D9" s="22" t="s">
        <v>95</v>
      </c>
      <c r="E9" s="22" t="s">
        <v>96</v>
      </c>
      <c r="F9" s="23">
        <v>0.25</v>
      </c>
      <c r="G9" s="23">
        <v>1</v>
      </c>
      <c r="H9" s="19" t="s">
        <v>384</v>
      </c>
      <c r="I9" s="20">
        <f t="shared" ref="I9:I10" si="0">F9</f>
        <v>0.25</v>
      </c>
      <c r="J9" s="19" t="s">
        <v>385</v>
      </c>
      <c r="K9" s="60">
        <f>POLICIA!K9</f>
        <v>911</v>
      </c>
      <c r="L9" s="60">
        <f>POLICIA!L9</f>
        <v>1059</v>
      </c>
      <c r="M9" s="21">
        <f>(K9/L9)-1</f>
        <v>-0.13975448536355051</v>
      </c>
      <c r="N9" s="51" t="s">
        <v>412</v>
      </c>
    </row>
    <row r="10" spans="1:15" ht="56.25">
      <c r="A10" s="228"/>
      <c r="B10" s="237"/>
      <c r="C10" s="26" t="s">
        <v>97</v>
      </c>
      <c r="D10" s="22" t="s">
        <v>98</v>
      </c>
      <c r="E10" s="26" t="s">
        <v>99</v>
      </c>
      <c r="F10" s="23">
        <v>0.35</v>
      </c>
      <c r="G10" s="23">
        <v>0.35</v>
      </c>
      <c r="H10" s="19" t="s">
        <v>389</v>
      </c>
      <c r="I10" s="20">
        <f t="shared" si="0"/>
        <v>0.35</v>
      </c>
      <c r="J10" s="19" t="s">
        <v>390</v>
      </c>
      <c r="K10" s="60">
        <f>POLICIA!K10</f>
        <v>353</v>
      </c>
      <c r="L10" s="60">
        <f>POLICIA!L10</f>
        <v>568</v>
      </c>
      <c r="M10" s="21">
        <f>(K10/L10)</f>
        <v>0.62147887323943662</v>
      </c>
      <c r="N10" s="51" t="s">
        <v>412</v>
      </c>
    </row>
    <row r="11" spans="1:15" ht="33.75">
      <c r="A11" s="228" t="s">
        <v>100</v>
      </c>
      <c r="B11" s="228" t="s">
        <v>101</v>
      </c>
      <c r="C11" s="22" t="s">
        <v>102</v>
      </c>
      <c r="D11" s="22" t="s">
        <v>103</v>
      </c>
      <c r="E11" s="22" t="s">
        <v>104</v>
      </c>
      <c r="F11" s="23">
        <v>0.25</v>
      </c>
      <c r="G11" s="23">
        <v>1</v>
      </c>
      <c r="H11" s="19" t="s">
        <v>384</v>
      </c>
      <c r="I11" s="20">
        <f t="shared" ref="I11:I18" si="1">F11</f>
        <v>0.25</v>
      </c>
      <c r="J11" s="19" t="s">
        <v>385</v>
      </c>
      <c r="K11" s="60">
        <f>POLICIA!K11</f>
        <v>6062</v>
      </c>
      <c r="L11" s="60">
        <f>POLICIA!L11</f>
        <v>6062</v>
      </c>
      <c r="M11" s="21">
        <f t="shared" ref="M11" si="2">(K11/L11)</f>
        <v>1</v>
      </c>
      <c r="N11" s="51" t="s">
        <v>412</v>
      </c>
    </row>
    <row r="12" spans="1:15" ht="37.5" customHeight="1">
      <c r="A12" s="228"/>
      <c r="B12" s="228"/>
      <c r="C12" s="22" t="s">
        <v>105</v>
      </c>
      <c r="D12" s="22" t="s">
        <v>106</v>
      </c>
      <c r="E12" s="22" t="s">
        <v>107</v>
      </c>
      <c r="F12" s="23">
        <v>1</v>
      </c>
      <c r="G12" s="23">
        <v>1</v>
      </c>
      <c r="H12" s="19" t="s">
        <v>383</v>
      </c>
      <c r="I12" s="50">
        <v>0</v>
      </c>
      <c r="J12" s="20">
        <v>1</v>
      </c>
      <c r="K12" s="60">
        <f>POLICIA!K12</f>
        <v>30</v>
      </c>
      <c r="L12" s="60">
        <f>POLICIA!L12</f>
        <v>30</v>
      </c>
      <c r="M12" s="21">
        <f t="shared" ref="M12:M18" si="3">(K12/L12)</f>
        <v>1</v>
      </c>
      <c r="N12" s="51" t="s">
        <v>412</v>
      </c>
    </row>
    <row r="13" spans="1:15" ht="36.75" customHeight="1">
      <c r="A13" s="228" t="s">
        <v>130</v>
      </c>
      <c r="B13" s="228" t="s">
        <v>131</v>
      </c>
      <c r="C13" s="27" t="s">
        <v>132</v>
      </c>
      <c r="D13" s="22" t="s">
        <v>133</v>
      </c>
      <c r="E13" s="22" t="s">
        <v>134</v>
      </c>
      <c r="F13" s="23">
        <v>0.7</v>
      </c>
      <c r="G13" s="23">
        <v>1</v>
      </c>
      <c r="H13" s="19" t="s">
        <v>369</v>
      </c>
      <c r="I13" s="20">
        <f t="shared" si="1"/>
        <v>0.7</v>
      </c>
      <c r="J13" s="19" t="s">
        <v>370</v>
      </c>
      <c r="K13" s="19">
        <f>'SECRETARIA DEL AYUNTAMIENTO'!K7</f>
        <v>268</v>
      </c>
      <c r="L13" s="60">
        <f>'SECRETARIA DEL AYUNTAMIENTO'!L7</f>
        <v>360</v>
      </c>
      <c r="M13" s="21">
        <f t="shared" si="3"/>
        <v>0.74444444444444446</v>
      </c>
      <c r="N13" s="51" t="s">
        <v>413</v>
      </c>
    </row>
    <row r="14" spans="1:15" ht="48.75" customHeight="1">
      <c r="A14" s="228"/>
      <c r="B14" s="228"/>
      <c r="C14" s="27" t="s">
        <v>135</v>
      </c>
      <c r="D14" s="22" t="s">
        <v>136</v>
      </c>
      <c r="E14" s="176" t="s">
        <v>137</v>
      </c>
      <c r="F14" s="23">
        <v>0.5</v>
      </c>
      <c r="G14" s="23">
        <v>0.7</v>
      </c>
      <c r="H14" s="19" t="s">
        <v>365</v>
      </c>
      <c r="I14" s="20">
        <f t="shared" si="1"/>
        <v>0.5</v>
      </c>
      <c r="J14" s="19" t="s">
        <v>366</v>
      </c>
      <c r="K14" s="60">
        <f>'SECRETARIA DEL AYUNTAMIENTO'!K8</f>
        <v>29</v>
      </c>
      <c r="L14" s="60">
        <f>'SECRETARIA DEL AYUNTAMIENTO'!L8</f>
        <v>30</v>
      </c>
      <c r="M14" s="21">
        <f t="shared" si="3"/>
        <v>0.96666666666666667</v>
      </c>
      <c r="N14" s="51" t="s">
        <v>413</v>
      </c>
    </row>
    <row r="15" spans="1:15" ht="67.5">
      <c r="A15" s="228"/>
      <c r="B15" s="228"/>
      <c r="C15" s="27" t="s">
        <v>138</v>
      </c>
      <c r="D15" s="22" t="s">
        <v>139</v>
      </c>
      <c r="E15" s="22" t="s">
        <v>140</v>
      </c>
      <c r="F15" s="23">
        <v>0.5</v>
      </c>
      <c r="G15" s="23">
        <v>0.6</v>
      </c>
      <c r="H15" s="19" t="s">
        <v>365</v>
      </c>
      <c r="I15" s="20">
        <f t="shared" si="1"/>
        <v>0.5</v>
      </c>
      <c r="J15" s="19" t="s">
        <v>366</v>
      </c>
      <c r="K15" s="60">
        <f>'SECRETARIA DEL AYUNTAMIENTO'!K9</f>
        <v>588</v>
      </c>
      <c r="L15" s="60">
        <f>'SECRETARIA DEL AYUNTAMIENTO'!L9</f>
        <v>780</v>
      </c>
      <c r="M15" s="21">
        <f t="shared" si="3"/>
        <v>0.75384615384615383</v>
      </c>
      <c r="N15" s="51" t="s">
        <v>413</v>
      </c>
    </row>
    <row r="16" spans="1:15" ht="56.25">
      <c r="A16" s="234" t="s">
        <v>52</v>
      </c>
      <c r="B16" s="234" t="s">
        <v>53</v>
      </c>
      <c r="C16" s="28" t="s">
        <v>54</v>
      </c>
      <c r="D16" s="28" t="s">
        <v>55</v>
      </c>
      <c r="E16" s="28" t="s">
        <v>56</v>
      </c>
      <c r="F16" s="29">
        <v>0.75</v>
      </c>
      <c r="G16" s="29">
        <v>0.9</v>
      </c>
      <c r="H16" s="19" t="s">
        <v>371</v>
      </c>
      <c r="I16" s="20">
        <f t="shared" si="1"/>
        <v>0.75</v>
      </c>
      <c r="J16" s="19" t="s">
        <v>372</v>
      </c>
      <c r="K16" s="19">
        <f>D.H.!K7</f>
        <v>6</v>
      </c>
      <c r="L16" s="60">
        <f>D.H.!L7</f>
        <v>6</v>
      </c>
      <c r="M16" s="21">
        <f t="shared" si="3"/>
        <v>1</v>
      </c>
      <c r="N16" s="51" t="s">
        <v>414</v>
      </c>
    </row>
    <row r="17" spans="1:15" ht="45">
      <c r="A17" s="234"/>
      <c r="B17" s="234"/>
      <c r="C17" s="28" t="s">
        <v>317</v>
      </c>
      <c r="D17" s="28" t="s">
        <v>57</v>
      </c>
      <c r="E17" s="28" t="s">
        <v>316</v>
      </c>
      <c r="F17" s="30">
        <v>0.6</v>
      </c>
      <c r="G17" s="30">
        <v>0.7</v>
      </c>
      <c r="H17" s="19" t="s">
        <v>391</v>
      </c>
      <c r="I17" s="20">
        <f t="shared" si="1"/>
        <v>0.6</v>
      </c>
      <c r="J17" s="19" t="s">
        <v>392</v>
      </c>
      <c r="K17" s="60">
        <f>D.H.!K8</f>
        <v>4</v>
      </c>
      <c r="L17" s="60">
        <f>D.H.!L8</f>
        <v>6</v>
      </c>
      <c r="M17" s="21">
        <f t="shared" si="3"/>
        <v>0.66666666666666663</v>
      </c>
      <c r="N17" s="26" t="s">
        <v>414</v>
      </c>
    </row>
    <row r="18" spans="1:15" ht="56.25">
      <c r="A18" s="234"/>
      <c r="B18" s="234"/>
      <c r="C18" s="28" t="s">
        <v>58</v>
      </c>
      <c r="D18" s="28" t="s">
        <v>59</v>
      </c>
      <c r="E18" s="28" t="s">
        <v>60</v>
      </c>
      <c r="F18" s="29">
        <v>0.5</v>
      </c>
      <c r="G18" s="29">
        <v>1</v>
      </c>
      <c r="H18" s="19" t="s">
        <v>365</v>
      </c>
      <c r="I18" s="20">
        <f t="shared" si="1"/>
        <v>0.5</v>
      </c>
      <c r="J18" s="19" t="s">
        <v>366</v>
      </c>
      <c r="K18" s="60">
        <f>D.H.!K9</f>
        <v>3</v>
      </c>
      <c r="L18" s="60">
        <f>D.H.!L9</f>
        <v>5</v>
      </c>
      <c r="M18" s="21">
        <f t="shared" si="3"/>
        <v>0.6</v>
      </c>
      <c r="N18" s="26" t="s">
        <v>414</v>
      </c>
      <c r="O18" s="11"/>
    </row>
    <row r="19" spans="1:15">
      <c r="A19" s="7"/>
      <c r="B19" s="7"/>
      <c r="C19" s="7"/>
      <c r="D19" s="7"/>
      <c r="E19" s="7"/>
      <c r="F19" s="7"/>
      <c r="G19" s="7"/>
      <c r="H19" s="1"/>
      <c r="I19" s="1"/>
      <c r="J19" s="1"/>
      <c r="K19" s="1"/>
      <c r="L19" s="1"/>
    </row>
    <row r="20" spans="1:15">
      <c r="A20" s="7"/>
      <c r="B20" s="7"/>
      <c r="C20" s="7"/>
      <c r="D20" s="7"/>
      <c r="E20" s="7"/>
      <c r="F20" s="7"/>
      <c r="G20" s="7"/>
      <c r="H20" s="1"/>
      <c r="I20" s="1"/>
      <c r="J20" s="1"/>
      <c r="K20" s="1"/>
      <c r="L20" s="1"/>
    </row>
    <row r="21" spans="1:15" ht="15" customHeight="1">
      <c r="A21" s="246" t="s">
        <v>531</v>
      </c>
      <c r="B21" s="247"/>
      <c r="C21" s="247"/>
      <c r="D21" s="246" t="s">
        <v>535</v>
      </c>
      <c r="E21" s="246"/>
      <c r="F21" s="246"/>
      <c r="G21" s="246" t="s">
        <v>533</v>
      </c>
      <c r="H21" s="247"/>
      <c r="I21" s="247"/>
      <c r="J21" s="246" t="s">
        <v>512</v>
      </c>
      <c r="K21" s="247"/>
      <c r="L21" s="247"/>
      <c r="M21" s="247"/>
      <c r="N21" s="11"/>
    </row>
    <row r="22" spans="1:15">
      <c r="A22" s="248" t="s">
        <v>513</v>
      </c>
      <c r="B22" s="248"/>
      <c r="C22" s="248"/>
      <c r="D22" s="248" t="s">
        <v>534</v>
      </c>
      <c r="E22" s="248"/>
      <c r="F22" s="248"/>
      <c r="G22" s="248" t="s">
        <v>532</v>
      </c>
      <c r="H22" s="248"/>
      <c r="I22" s="248"/>
      <c r="J22" s="248" t="s">
        <v>514</v>
      </c>
      <c r="K22" s="248"/>
      <c r="L22" s="248"/>
      <c r="M22" s="248"/>
      <c r="N22" s="11"/>
    </row>
    <row r="23" spans="1:15">
      <c r="A23" s="7"/>
      <c r="B23" s="7"/>
      <c r="C23" s="7"/>
      <c r="D23" s="7"/>
      <c r="E23" s="7"/>
      <c r="F23" s="7"/>
      <c r="G23" s="7"/>
      <c r="H23" s="1"/>
      <c r="I23" s="1"/>
      <c r="J23" s="1"/>
      <c r="K23" s="1"/>
      <c r="L23" s="1"/>
    </row>
    <row r="24" spans="1:15">
      <c r="A24" s="7"/>
      <c r="B24" s="7"/>
      <c r="C24" s="7"/>
      <c r="D24" s="7"/>
      <c r="E24" s="7"/>
      <c r="F24" s="7"/>
      <c r="G24" s="7"/>
      <c r="H24" s="1"/>
      <c r="I24" s="1"/>
      <c r="J24" s="1"/>
      <c r="K24" s="1"/>
      <c r="L24" s="1"/>
    </row>
    <row r="25" spans="1:15">
      <c r="A25" s="7"/>
      <c r="B25" s="7"/>
      <c r="C25" s="7"/>
      <c r="D25" s="7"/>
      <c r="E25" s="7"/>
      <c r="F25" s="7"/>
      <c r="G25" s="7"/>
      <c r="H25" s="1"/>
      <c r="I25" s="1"/>
      <c r="J25" s="1"/>
      <c r="K25" s="1"/>
      <c r="L25" s="1"/>
    </row>
    <row r="26" spans="1:15">
      <c r="A26" s="7"/>
      <c r="B26" s="7"/>
      <c r="C26" s="7"/>
      <c r="D26" s="7"/>
      <c r="E26" s="7"/>
      <c r="F26" s="7"/>
      <c r="G26" s="7"/>
      <c r="H26" s="1"/>
      <c r="I26" s="1"/>
      <c r="J26" s="1"/>
      <c r="K26" s="1"/>
      <c r="L26" s="1"/>
    </row>
    <row r="27" spans="1:15">
      <c r="A27" s="7"/>
      <c r="B27" s="7"/>
      <c r="C27" s="7"/>
      <c r="D27" s="7"/>
      <c r="E27" s="7"/>
      <c r="F27" s="7"/>
      <c r="G27" s="7"/>
      <c r="H27" s="1"/>
      <c r="I27" s="1"/>
      <c r="J27" s="1"/>
      <c r="K27" s="1"/>
      <c r="L27" s="1"/>
    </row>
    <row r="28" spans="1:15">
      <c r="A28" s="7"/>
      <c r="B28" s="7"/>
      <c r="C28" s="7"/>
      <c r="D28" s="7"/>
      <c r="E28" s="7"/>
      <c r="F28" s="7"/>
      <c r="G28" s="7"/>
      <c r="H28" s="1"/>
      <c r="I28" s="1"/>
      <c r="J28" s="1"/>
      <c r="K28" s="1"/>
      <c r="L28" s="1"/>
    </row>
    <row r="29" spans="1:15">
      <c r="A29" s="7"/>
      <c r="B29" s="7"/>
      <c r="C29" s="7"/>
      <c r="D29" s="7"/>
      <c r="E29" s="7"/>
      <c r="F29" s="7"/>
      <c r="G29" s="7"/>
      <c r="H29" s="1"/>
      <c r="I29" s="1"/>
      <c r="J29" s="1"/>
      <c r="K29" s="1"/>
      <c r="L29" s="1"/>
    </row>
    <row r="30" spans="1:15">
      <c r="A30" s="7"/>
      <c r="B30" s="7"/>
      <c r="C30" s="7"/>
      <c r="D30" s="7"/>
      <c r="E30" s="7"/>
      <c r="F30" s="7"/>
      <c r="G30" s="7"/>
      <c r="H30" s="1"/>
      <c r="I30" s="1"/>
      <c r="J30" s="1"/>
      <c r="K30" s="1"/>
      <c r="L30" s="1"/>
    </row>
    <row r="31" spans="1:15">
      <c r="A31" s="7"/>
      <c r="B31" s="7"/>
      <c r="C31" s="7"/>
      <c r="D31" s="7"/>
      <c r="E31" s="7"/>
      <c r="F31" s="7"/>
      <c r="G31" s="7"/>
      <c r="H31" s="1"/>
      <c r="I31" s="1"/>
      <c r="J31" s="1"/>
      <c r="K31" s="1"/>
      <c r="L31" s="1"/>
    </row>
    <row r="32" spans="1:15">
      <c r="A32" s="7"/>
      <c r="B32" s="7"/>
      <c r="C32" s="7"/>
      <c r="D32" s="7"/>
      <c r="E32" s="7"/>
      <c r="F32" s="7"/>
      <c r="G32" s="7"/>
      <c r="H32" s="1"/>
      <c r="I32" s="1"/>
      <c r="J32" s="1"/>
      <c r="K32" s="1"/>
      <c r="L32" s="1"/>
    </row>
    <row r="33" spans="1:12">
      <c r="A33" s="7"/>
      <c r="B33" s="7"/>
      <c r="C33" s="7"/>
      <c r="D33" s="7"/>
      <c r="E33" s="7"/>
      <c r="F33" s="7"/>
      <c r="G33" s="7"/>
      <c r="H33" s="1"/>
      <c r="I33" s="1"/>
      <c r="J33" s="1"/>
      <c r="K33" s="1"/>
      <c r="L33" s="1"/>
    </row>
    <row r="34" spans="1:12">
      <c r="A34" s="7"/>
      <c r="B34" s="7"/>
      <c r="C34" s="7"/>
      <c r="D34" s="7"/>
      <c r="E34" s="7"/>
      <c r="F34" s="7"/>
      <c r="G34" s="7"/>
      <c r="H34" s="1"/>
      <c r="I34" s="1"/>
      <c r="J34" s="1"/>
      <c r="K34" s="1"/>
      <c r="L34" s="1"/>
    </row>
    <row r="35" spans="1:12">
      <c r="A35" s="7"/>
      <c r="B35" s="7"/>
      <c r="C35" s="7"/>
      <c r="D35" s="7"/>
      <c r="E35" s="7"/>
      <c r="F35" s="7"/>
      <c r="G35" s="7"/>
      <c r="H35" s="1"/>
      <c r="I35" s="1"/>
      <c r="J35" s="1"/>
      <c r="K35" s="1"/>
      <c r="L35" s="1"/>
    </row>
    <row r="36" spans="1:12">
      <c r="A36" s="7"/>
      <c r="B36" s="7"/>
      <c r="C36" s="7"/>
      <c r="D36" s="7"/>
      <c r="E36" s="7"/>
      <c r="F36" s="7"/>
      <c r="G36" s="7"/>
      <c r="H36" s="1"/>
      <c r="I36" s="1"/>
      <c r="J36" s="1"/>
      <c r="K36" s="1"/>
      <c r="L36" s="1"/>
    </row>
    <row r="37" spans="1:12">
      <c r="A37" s="7"/>
      <c r="B37" s="7"/>
      <c r="C37" s="7"/>
      <c r="D37" s="7"/>
      <c r="E37" s="7"/>
      <c r="F37" s="7"/>
      <c r="G37" s="7"/>
      <c r="H37" s="1"/>
      <c r="I37" s="1"/>
      <c r="J37" s="1"/>
      <c r="K37" s="1"/>
      <c r="L37" s="1"/>
    </row>
    <row r="38" spans="1:12">
      <c r="A38" s="7"/>
      <c r="B38" s="7"/>
      <c r="C38" s="7"/>
      <c r="D38" s="7"/>
      <c r="E38" s="7"/>
      <c r="F38" s="7"/>
      <c r="G38" s="7"/>
      <c r="H38" s="1"/>
      <c r="I38" s="1"/>
      <c r="J38" s="1"/>
      <c r="K38" s="1"/>
      <c r="L38" s="1"/>
    </row>
    <row r="39" spans="1:12">
      <c r="A39" s="7"/>
      <c r="B39" s="7"/>
      <c r="C39" s="7"/>
      <c r="D39" s="7"/>
      <c r="E39" s="7"/>
      <c r="F39" s="7"/>
      <c r="G39" s="7"/>
      <c r="H39" s="1"/>
      <c r="I39" s="1"/>
      <c r="J39" s="1"/>
      <c r="K39" s="1"/>
      <c r="L39" s="1"/>
    </row>
    <row r="40" spans="1:12">
      <c r="A40" s="7"/>
      <c r="B40" s="7"/>
      <c r="C40" s="7"/>
      <c r="D40" s="7"/>
      <c r="E40" s="7"/>
      <c r="F40" s="7"/>
      <c r="G40" s="7"/>
      <c r="H40" s="1"/>
      <c r="I40" s="1"/>
      <c r="J40" s="1"/>
      <c r="K40" s="1"/>
      <c r="L40" s="1"/>
    </row>
    <row r="41" spans="1:12">
      <c r="A41" s="7"/>
      <c r="B41" s="7"/>
      <c r="C41" s="7"/>
      <c r="D41" s="7"/>
      <c r="E41" s="7"/>
      <c r="F41" s="7"/>
      <c r="G41" s="7"/>
      <c r="H41" s="1"/>
      <c r="I41" s="1"/>
      <c r="J41" s="1"/>
      <c r="K41" s="1"/>
      <c r="L41" s="1"/>
    </row>
    <row r="42" spans="1:12">
      <c r="A42" s="7"/>
      <c r="B42" s="7"/>
      <c r="C42" s="7"/>
      <c r="D42" s="7"/>
      <c r="E42" s="7"/>
      <c r="F42" s="7"/>
      <c r="G42" s="7"/>
      <c r="H42" s="1"/>
      <c r="I42" s="1"/>
      <c r="J42" s="1"/>
      <c r="K42" s="1"/>
      <c r="L42" s="1"/>
    </row>
    <row r="43" spans="1:12">
      <c r="A43" s="7"/>
      <c r="B43" s="7"/>
      <c r="C43" s="7"/>
      <c r="D43" s="7"/>
      <c r="E43" s="7"/>
      <c r="F43" s="7"/>
      <c r="G43" s="7"/>
      <c r="H43" s="1"/>
      <c r="I43" s="1"/>
      <c r="J43" s="1"/>
      <c r="K43" s="1"/>
      <c r="L43" s="1"/>
    </row>
    <row r="44" spans="1:12">
      <c r="A44" s="7"/>
      <c r="B44" s="7"/>
      <c r="C44" s="7"/>
      <c r="D44" s="7"/>
      <c r="E44" s="7"/>
      <c r="F44" s="7"/>
      <c r="G44" s="7"/>
      <c r="H44" s="1"/>
      <c r="I44" s="1"/>
      <c r="J44" s="1"/>
      <c r="K44" s="1"/>
      <c r="L44" s="1"/>
    </row>
    <row r="45" spans="1:12">
      <c r="A45" s="7"/>
      <c r="B45" s="7"/>
      <c r="C45" s="7"/>
      <c r="D45" s="7"/>
      <c r="E45" s="7"/>
      <c r="F45" s="7"/>
      <c r="G45" s="7"/>
      <c r="H45" s="1"/>
      <c r="I45" s="1"/>
      <c r="J45" s="1"/>
      <c r="K45" s="1"/>
      <c r="L45" s="1"/>
    </row>
    <row r="46" spans="1:12">
      <c r="A46" s="7"/>
      <c r="B46" s="7"/>
      <c r="C46" s="7"/>
      <c r="D46" s="7"/>
      <c r="E46" s="7"/>
      <c r="F46" s="7"/>
      <c r="G46" s="7"/>
      <c r="H46" s="1"/>
      <c r="I46" s="1"/>
      <c r="J46" s="1"/>
      <c r="K46" s="1"/>
      <c r="L46" s="1"/>
    </row>
    <row r="47" spans="1:12">
      <c r="A47" s="7"/>
      <c r="B47" s="7"/>
      <c r="C47" s="7"/>
      <c r="D47" s="7"/>
      <c r="E47" s="7"/>
      <c r="F47" s="7"/>
      <c r="G47" s="7"/>
      <c r="H47" s="1"/>
      <c r="I47" s="1"/>
      <c r="J47" s="1"/>
      <c r="K47" s="1"/>
      <c r="L47" s="1"/>
    </row>
    <row r="48" spans="1:12">
      <c r="A48" s="7"/>
      <c r="B48" s="7"/>
      <c r="C48" s="7"/>
      <c r="D48" s="7"/>
      <c r="E48" s="7"/>
      <c r="F48" s="7"/>
      <c r="G48" s="7"/>
      <c r="H48" s="1"/>
      <c r="I48" s="1"/>
      <c r="J48" s="1"/>
      <c r="K48" s="1"/>
      <c r="L48" s="1"/>
    </row>
    <row r="49" spans="1:12">
      <c r="A49" s="7"/>
      <c r="B49" s="7"/>
      <c r="C49" s="7"/>
      <c r="D49" s="7"/>
      <c r="E49" s="7"/>
      <c r="F49" s="7"/>
      <c r="G49" s="7"/>
      <c r="H49" s="1"/>
      <c r="I49" s="1"/>
      <c r="J49" s="1"/>
      <c r="K49" s="1"/>
      <c r="L49" s="1"/>
    </row>
    <row r="50" spans="1:12">
      <c r="A50" s="7"/>
      <c r="B50" s="7"/>
      <c r="C50" s="7"/>
      <c r="D50" s="7"/>
      <c r="E50" s="7"/>
      <c r="F50" s="7"/>
      <c r="G50" s="7"/>
      <c r="H50" s="1"/>
      <c r="I50" s="1"/>
      <c r="J50" s="1"/>
      <c r="K50" s="1"/>
      <c r="L50" s="1"/>
    </row>
    <row r="51" spans="1:12">
      <c r="A51" s="7"/>
      <c r="B51" s="7"/>
      <c r="C51" s="7"/>
      <c r="D51" s="7"/>
      <c r="E51" s="7"/>
      <c r="F51" s="7"/>
      <c r="G51" s="7"/>
      <c r="H51" s="1"/>
      <c r="I51" s="1"/>
      <c r="J51" s="1"/>
      <c r="K51" s="1"/>
      <c r="L51" s="1"/>
    </row>
    <row r="52" spans="1:12">
      <c r="A52" s="7"/>
      <c r="B52" s="7"/>
      <c r="C52" s="7"/>
      <c r="D52" s="7"/>
      <c r="E52" s="7"/>
      <c r="F52" s="7"/>
      <c r="G52" s="7"/>
      <c r="H52" s="1"/>
      <c r="I52" s="1"/>
      <c r="J52" s="1"/>
      <c r="K52" s="1"/>
      <c r="L52" s="1"/>
    </row>
    <row r="53" spans="1:12">
      <c r="A53" s="7"/>
      <c r="B53" s="7"/>
      <c r="C53" s="7"/>
      <c r="D53" s="7"/>
      <c r="E53" s="7"/>
      <c r="F53" s="7"/>
      <c r="G53" s="7"/>
      <c r="H53" s="1"/>
      <c r="I53" s="1"/>
      <c r="J53" s="1"/>
      <c r="K53" s="1"/>
      <c r="L53" s="1"/>
    </row>
    <row r="54" spans="1:12">
      <c r="A54" s="7"/>
      <c r="B54" s="7"/>
      <c r="C54" s="7"/>
      <c r="D54" s="7"/>
      <c r="E54" s="7"/>
      <c r="F54" s="7"/>
      <c r="G54" s="7"/>
      <c r="H54" s="1"/>
      <c r="I54" s="1"/>
      <c r="J54" s="1"/>
      <c r="K54" s="1"/>
      <c r="L54" s="1"/>
    </row>
    <row r="55" spans="1:12">
      <c r="A55" s="7"/>
      <c r="B55" s="7"/>
      <c r="C55" s="7"/>
      <c r="D55" s="7"/>
      <c r="E55" s="7"/>
      <c r="F55" s="7"/>
      <c r="G55" s="7"/>
      <c r="H55" s="1"/>
      <c r="I55" s="1"/>
      <c r="J55" s="1"/>
      <c r="K55" s="1"/>
      <c r="L55" s="1"/>
    </row>
    <row r="56" spans="1:12">
      <c r="A56" s="7"/>
      <c r="B56" s="7"/>
      <c r="C56" s="7"/>
      <c r="D56" s="7"/>
      <c r="E56" s="7"/>
      <c r="F56" s="7"/>
      <c r="G56" s="7"/>
      <c r="H56" s="1"/>
      <c r="I56" s="1"/>
      <c r="J56" s="1"/>
      <c r="K56" s="1"/>
      <c r="L56" s="1"/>
    </row>
    <row r="57" spans="1:12">
      <c r="A57" s="7"/>
      <c r="B57" s="7"/>
      <c r="C57" s="7"/>
      <c r="D57" s="7"/>
      <c r="E57" s="7"/>
      <c r="F57" s="7"/>
      <c r="G57" s="7"/>
      <c r="H57" s="1"/>
      <c r="I57" s="1"/>
      <c r="J57" s="1"/>
      <c r="K57" s="1"/>
      <c r="L57" s="1"/>
    </row>
    <row r="58" spans="1:12">
      <c r="A58" s="7"/>
      <c r="B58" s="7"/>
      <c r="C58" s="7"/>
      <c r="D58" s="7"/>
      <c r="E58" s="7"/>
      <c r="F58" s="7"/>
      <c r="G58" s="7"/>
      <c r="H58" s="1"/>
      <c r="I58" s="1"/>
      <c r="J58" s="1"/>
      <c r="K58" s="1"/>
      <c r="L58" s="1"/>
    </row>
    <row r="59" spans="1:12">
      <c r="A59" s="7"/>
      <c r="B59" s="7"/>
      <c r="C59" s="7"/>
      <c r="D59" s="7"/>
      <c r="E59" s="7"/>
      <c r="F59" s="7"/>
      <c r="G59" s="7"/>
      <c r="H59" s="1"/>
      <c r="I59" s="1"/>
      <c r="J59" s="1"/>
      <c r="K59" s="1"/>
      <c r="L59" s="1"/>
    </row>
  </sheetData>
  <mergeCells count="29">
    <mergeCell ref="A21:C21"/>
    <mergeCell ref="D21:F21"/>
    <mergeCell ref="G21:I21"/>
    <mergeCell ref="J21:M21"/>
    <mergeCell ref="A22:C22"/>
    <mergeCell ref="D22:F22"/>
    <mergeCell ref="G22:I22"/>
    <mergeCell ref="J22:M22"/>
    <mergeCell ref="A13:A15"/>
    <mergeCell ref="B13:B15"/>
    <mergeCell ref="A16:A18"/>
    <mergeCell ref="B16:B18"/>
    <mergeCell ref="A7:A10"/>
    <mergeCell ref="B7:B10"/>
    <mergeCell ref="A11:A12"/>
    <mergeCell ref="B11:B12"/>
    <mergeCell ref="A1:M1"/>
    <mergeCell ref="A2:M2"/>
    <mergeCell ref="A3:M3"/>
    <mergeCell ref="A4:K4"/>
    <mergeCell ref="A5:A6"/>
    <mergeCell ref="B5:B6"/>
    <mergeCell ref="C5:C6"/>
    <mergeCell ref="K5:M5"/>
    <mergeCell ref="D5:D6"/>
    <mergeCell ref="E5:E6"/>
    <mergeCell ref="F5:F6"/>
    <mergeCell ref="G5:G6"/>
    <mergeCell ref="H5:J5"/>
  </mergeCells>
  <conditionalFormatting sqref="M7:M18">
    <cfRule type="cellIs" dxfId="65" priority="4" operator="greaterThan">
      <formula>I7</formula>
    </cfRule>
    <cfRule type="cellIs" dxfId="64" priority="5" operator="equal">
      <formula>I7</formula>
    </cfRule>
    <cfRule type="cellIs" dxfId="63" priority="6" operator="lessThan">
      <formula>I7</formula>
    </cfRule>
  </conditionalFormatting>
  <conditionalFormatting sqref="M7:M18">
    <cfRule type="cellIs" dxfId="62" priority="1" operator="greaterThan">
      <formula>I7</formula>
    </cfRule>
    <cfRule type="cellIs" dxfId="61" priority="2" operator="equal">
      <formula>I7</formula>
    </cfRule>
    <cfRule type="cellIs" dxfId="60" priority="3" operator="lessThan">
      <formula>I7</formula>
    </cfRule>
  </conditionalFormatting>
  <hyperlinks>
    <hyperlink ref="M7" r:id="rId1" display="siapa_2016\siapa_2016.xlsx"/>
    <hyperlink ref="M8" r:id="rId2" display="siapa_2016\siapa_2016_1.xlsx"/>
    <hyperlink ref="M9" r:id="rId3" display="siapa_2016\siapa_2016_10.xls"/>
    <hyperlink ref="M13" r:id="rId4" display="siapa_2016\siapa_2016.xlsx"/>
    <hyperlink ref="M11" r:id="rId5" display="siapa_2016\siapa_2016_1.xlsx"/>
    <hyperlink ref="M14" r:id="rId6" display="siapa_2016\siapa_2016_1.xlsx"/>
    <hyperlink ref="M12" r:id="rId7" display="siapa_2016\siapa_2016_10.xls"/>
    <hyperlink ref="M15" r:id="rId8" display="siapa_2016\siapa_2016_10.xls"/>
    <hyperlink ref="M18" r:id="rId9" display="siapa_2016\siapa_2016_10.xls"/>
    <hyperlink ref="O3" location="CONCENTRADO!A1" display="CONCENTRADO"/>
    <hyperlink ref="M16:M17" r:id="rId10" display="siapa_2016\siapa_2016_10.xls"/>
    <hyperlink ref="M10" r:id="rId11" display="siapa_2016\siapa_2016_10.xls"/>
  </hyperlinks>
  <pageMargins left="1.1023622047244095" right="0.19685039370078741" top="0.35433070866141736" bottom="0.74803149606299213" header="0.31496062992125984" footer="0.31496062992125984"/>
  <pageSetup paperSize="5" scale="80" orientation="landscape" r:id="rId12"/>
  <headerFooter>
    <oddFooter>&amp;C&amp;P de &amp;N</oddFooter>
  </headerFooter>
  <drawing r:id="rId13"/>
</worksheet>
</file>

<file path=xl/worksheets/sheet17.xml><?xml version="1.0" encoding="utf-8"?>
<worksheet xmlns="http://schemas.openxmlformats.org/spreadsheetml/2006/main" xmlns:r="http://schemas.openxmlformats.org/officeDocument/2006/relationships">
  <dimension ref="A1:O19"/>
  <sheetViews>
    <sheetView topLeftCell="A10" zoomScaleNormal="100" workbookViewId="0">
      <selection activeCell="D16" sqref="D16"/>
    </sheetView>
  </sheetViews>
  <sheetFormatPr baseColWidth="10" defaultRowHeight="15"/>
  <cols>
    <col min="1" max="2" width="15.140625" style="1" customWidth="1"/>
    <col min="3" max="3" width="31" style="11" customWidth="1"/>
    <col min="4" max="4" width="24" style="11" customWidth="1"/>
    <col min="5" max="5" width="22.5703125" style="11" customWidth="1"/>
    <col min="6" max="7" width="11.42578125" style="11" customWidth="1"/>
    <col min="14" max="14" width="11.42578125" style="51"/>
  </cols>
  <sheetData>
    <row r="1" spans="1:15" ht="23.25" customHeight="1">
      <c r="A1" s="231" t="s">
        <v>536</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530</v>
      </c>
      <c r="B3" s="232"/>
      <c r="C3" s="232"/>
      <c r="D3" s="232"/>
      <c r="E3" s="232"/>
      <c r="F3" s="232"/>
      <c r="G3" s="232"/>
      <c r="H3" s="232"/>
      <c r="I3" s="232"/>
      <c r="J3" s="232"/>
      <c r="K3" s="232"/>
      <c r="L3" s="232"/>
      <c r="M3" s="232"/>
      <c r="O3" s="141" t="s">
        <v>510</v>
      </c>
    </row>
    <row r="4" spans="1:15" ht="22.5" customHeight="1">
      <c r="A4" s="224" t="s">
        <v>61</v>
      </c>
      <c r="B4" s="224"/>
      <c r="C4" s="224"/>
      <c r="D4" s="224"/>
      <c r="E4" s="224"/>
      <c r="F4" s="224"/>
      <c r="G4" s="224"/>
      <c r="H4" s="224"/>
      <c r="I4" s="224"/>
      <c r="J4" s="224"/>
      <c r="K4" s="224"/>
      <c r="M4" s="13"/>
    </row>
    <row r="5" spans="1:15" ht="14.25" customHeight="1">
      <c r="A5" s="225" t="s">
        <v>1</v>
      </c>
      <c r="B5" s="225" t="s">
        <v>313</v>
      </c>
      <c r="C5" s="225" t="s">
        <v>2</v>
      </c>
      <c r="D5" s="225" t="s">
        <v>3</v>
      </c>
      <c r="E5" s="225" t="s">
        <v>4</v>
      </c>
      <c r="F5" s="225" t="s">
        <v>312</v>
      </c>
      <c r="G5" s="226" t="s">
        <v>5</v>
      </c>
      <c r="H5" s="227" t="s">
        <v>354</v>
      </c>
      <c r="I5" s="227"/>
      <c r="J5" s="227"/>
      <c r="K5" s="227" t="str">
        <f>CONCENTRADO!L12</f>
        <v>EVALUACIÓN JULIO-SEPTIEMBRE DE 2017</v>
      </c>
      <c r="L5" s="227"/>
      <c r="M5" s="227"/>
    </row>
    <row r="6" spans="1:15" s="3" customFormat="1" ht="23.25" customHeight="1">
      <c r="A6" s="225"/>
      <c r="B6" s="225"/>
      <c r="C6" s="225"/>
      <c r="D6" s="225"/>
      <c r="E6" s="225"/>
      <c r="F6" s="225"/>
      <c r="G6" s="226"/>
      <c r="H6" s="14" t="s">
        <v>355</v>
      </c>
      <c r="I6" s="15" t="s">
        <v>356</v>
      </c>
      <c r="J6" s="16" t="s">
        <v>357</v>
      </c>
      <c r="K6" s="17" t="s">
        <v>358</v>
      </c>
      <c r="L6" s="17" t="s">
        <v>359</v>
      </c>
      <c r="M6" s="18" t="s">
        <v>360</v>
      </c>
      <c r="N6" s="51"/>
    </row>
    <row r="7" spans="1:15" ht="57.75" customHeight="1">
      <c r="A7" s="223" t="s">
        <v>108</v>
      </c>
      <c r="B7" s="229" t="s">
        <v>433</v>
      </c>
      <c r="C7" s="22" t="s">
        <v>109</v>
      </c>
      <c r="D7" s="22" t="s">
        <v>110</v>
      </c>
      <c r="E7" s="22" t="s">
        <v>111</v>
      </c>
      <c r="F7" s="23">
        <v>0.25</v>
      </c>
      <c r="G7" s="23">
        <v>1</v>
      </c>
      <c r="H7" s="19" t="s">
        <v>384</v>
      </c>
      <c r="I7" s="20">
        <f>F7</f>
        <v>0.25</v>
      </c>
      <c r="J7" s="19" t="s">
        <v>385</v>
      </c>
      <c r="K7" s="19">
        <f>POLICIA!K18</f>
        <v>120</v>
      </c>
      <c r="L7" s="60">
        <f>POLICIA!L18</f>
        <v>120</v>
      </c>
      <c r="M7" s="21">
        <f>(K7/L7)</f>
        <v>1</v>
      </c>
      <c r="N7" s="26" t="s">
        <v>412</v>
      </c>
      <c r="O7" s="11"/>
    </row>
    <row r="8" spans="1:15" ht="52.5" customHeight="1">
      <c r="A8" s="223"/>
      <c r="B8" s="230"/>
      <c r="C8" s="22" t="s">
        <v>112</v>
      </c>
      <c r="D8" s="22" t="s">
        <v>113</v>
      </c>
      <c r="E8" s="22" t="s">
        <v>114</v>
      </c>
      <c r="F8" s="23">
        <v>1</v>
      </c>
      <c r="G8" s="23">
        <v>1</v>
      </c>
      <c r="H8" s="19" t="s">
        <v>383</v>
      </c>
      <c r="I8" s="50">
        <v>0</v>
      </c>
      <c r="J8" s="20">
        <v>1</v>
      </c>
      <c r="K8" s="60">
        <f>POLICIA!K19</f>
        <v>104</v>
      </c>
      <c r="L8" s="60">
        <f>POLICIA!L19</f>
        <v>104</v>
      </c>
      <c r="M8" s="21">
        <f>(K8/L8)</f>
        <v>1</v>
      </c>
      <c r="N8" s="26" t="s">
        <v>412</v>
      </c>
    </row>
    <row r="9" spans="1:15" ht="45">
      <c r="A9" s="223" t="s">
        <v>62</v>
      </c>
      <c r="B9" s="22" t="s">
        <v>63</v>
      </c>
      <c r="C9" s="22" t="s">
        <v>64</v>
      </c>
      <c r="D9" s="22" t="s">
        <v>65</v>
      </c>
      <c r="E9" s="22" t="s">
        <v>66</v>
      </c>
      <c r="F9" s="23">
        <v>0.7</v>
      </c>
      <c r="G9" s="23">
        <v>0.85</v>
      </c>
      <c r="H9" s="19" t="s">
        <v>369</v>
      </c>
      <c r="I9" s="20">
        <f t="shared" ref="I9:I12" si="0">F9</f>
        <v>0.7</v>
      </c>
      <c r="J9" s="19" t="s">
        <v>370</v>
      </c>
      <c r="K9" s="19">
        <f>DGDUE!K7</f>
        <v>2140</v>
      </c>
      <c r="L9" s="60">
        <f>DGDUE!L7</f>
        <v>2140</v>
      </c>
      <c r="M9" s="21">
        <f t="shared" ref="M9:M12" si="1">(K9/L9)</f>
        <v>1</v>
      </c>
      <c r="N9" s="26" t="s">
        <v>415</v>
      </c>
    </row>
    <row r="10" spans="1:15" ht="56.25">
      <c r="A10" s="223"/>
      <c r="B10" s="22" t="s">
        <v>67</v>
      </c>
      <c r="C10" s="22" t="s">
        <v>68</v>
      </c>
      <c r="D10" s="22" t="s">
        <v>69</v>
      </c>
      <c r="E10" s="22" t="s">
        <v>70</v>
      </c>
      <c r="F10" s="23">
        <v>0.6</v>
      </c>
      <c r="G10" s="23">
        <v>0.9</v>
      </c>
      <c r="H10" s="19" t="s">
        <v>391</v>
      </c>
      <c r="I10" s="20">
        <f t="shared" si="0"/>
        <v>0.6</v>
      </c>
      <c r="J10" s="19" t="s">
        <v>392</v>
      </c>
      <c r="K10" s="60">
        <f>DGDUE!K8</f>
        <v>63</v>
      </c>
      <c r="L10" s="60">
        <f>DGDUE!L8</f>
        <v>83</v>
      </c>
      <c r="M10" s="21">
        <f t="shared" si="1"/>
        <v>0.75903614457831325</v>
      </c>
      <c r="N10" s="26" t="s">
        <v>415</v>
      </c>
    </row>
    <row r="11" spans="1:15" ht="78.75">
      <c r="A11" s="223"/>
      <c r="B11" s="22" t="s">
        <v>221</v>
      </c>
      <c r="C11" s="22" t="s">
        <v>222</v>
      </c>
      <c r="D11" s="22" t="s">
        <v>223</v>
      </c>
      <c r="E11" s="22" t="s">
        <v>224</v>
      </c>
      <c r="F11" s="23">
        <v>0.6</v>
      </c>
      <c r="G11" s="23">
        <v>0.8</v>
      </c>
      <c r="H11" s="19" t="s">
        <v>391</v>
      </c>
      <c r="I11" s="20">
        <f t="shared" si="0"/>
        <v>0.6</v>
      </c>
      <c r="J11" s="19" t="s">
        <v>392</v>
      </c>
      <c r="K11" s="60">
        <f>DGDUE!K9</f>
        <v>1</v>
      </c>
      <c r="L11" s="60">
        <f>DGDUE!L9</f>
        <v>1</v>
      </c>
      <c r="M11" s="21">
        <f t="shared" si="1"/>
        <v>1</v>
      </c>
      <c r="N11" s="26" t="s">
        <v>415</v>
      </c>
      <c r="O11" s="11"/>
    </row>
    <row r="12" spans="1:15" ht="135">
      <c r="A12" s="223" t="s">
        <v>71</v>
      </c>
      <c r="B12" s="22" t="s">
        <v>72</v>
      </c>
      <c r="C12" s="22" t="s">
        <v>73</v>
      </c>
      <c r="D12" s="22" t="s">
        <v>74</v>
      </c>
      <c r="E12" s="22" t="s">
        <v>75</v>
      </c>
      <c r="F12" s="23">
        <v>0.7</v>
      </c>
      <c r="G12" s="23">
        <v>0.85</v>
      </c>
      <c r="H12" s="19" t="s">
        <v>369</v>
      </c>
      <c r="I12" s="20">
        <f t="shared" si="0"/>
        <v>0.7</v>
      </c>
      <c r="J12" s="19" t="s">
        <v>370</v>
      </c>
      <c r="K12" s="60">
        <f>DGDUE!K10</f>
        <v>5</v>
      </c>
      <c r="L12" s="60">
        <f>DGDUE!L10</f>
        <v>7</v>
      </c>
      <c r="M12" s="21">
        <f t="shared" si="1"/>
        <v>0.7142857142857143</v>
      </c>
      <c r="N12" s="51" t="s">
        <v>415</v>
      </c>
    </row>
    <row r="13" spans="1:15" ht="45">
      <c r="A13" s="223"/>
      <c r="B13" s="223" t="s">
        <v>76</v>
      </c>
      <c r="C13" s="223" t="s">
        <v>77</v>
      </c>
      <c r="D13" s="22" t="s">
        <v>78</v>
      </c>
      <c r="E13" s="22" t="s">
        <v>79</v>
      </c>
      <c r="F13" s="23">
        <v>0.6</v>
      </c>
      <c r="G13" s="23">
        <v>0.9</v>
      </c>
      <c r="H13" s="19" t="s">
        <v>391</v>
      </c>
      <c r="I13" s="20">
        <f t="shared" ref="I13" si="2">F13</f>
        <v>0.6</v>
      </c>
      <c r="J13" s="19" t="s">
        <v>392</v>
      </c>
      <c r="K13" s="60">
        <f>DGDUE!K11</f>
        <v>162</v>
      </c>
      <c r="L13" s="60">
        <f>DGDUE!L11</f>
        <v>210</v>
      </c>
      <c r="M13" s="21">
        <f t="shared" ref="M13:M15" si="3">(K13/L13)</f>
        <v>0.77142857142857146</v>
      </c>
      <c r="N13" s="26" t="s">
        <v>415</v>
      </c>
    </row>
    <row r="14" spans="1:15" ht="33.75">
      <c r="A14" s="223"/>
      <c r="B14" s="223"/>
      <c r="C14" s="223"/>
      <c r="D14" s="22" t="s">
        <v>80</v>
      </c>
      <c r="E14" s="22" t="s">
        <v>81</v>
      </c>
      <c r="F14" s="23">
        <v>0.6</v>
      </c>
      <c r="G14" s="23">
        <v>0.9</v>
      </c>
      <c r="H14" s="19" t="s">
        <v>391</v>
      </c>
      <c r="I14" s="20">
        <f>F14</f>
        <v>0.6</v>
      </c>
      <c r="J14" s="19" t="s">
        <v>392</v>
      </c>
      <c r="K14" s="60">
        <f>DGDUE!K12</f>
        <v>220</v>
      </c>
      <c r="L14" s="60">
        <f>DGDUE!L12</f>
        <v>245</v>
      </c>
      <c r="M14" s="21">
        <f t="shared" si="3"/>
        <v>0.89795918367346939</v>
      </c>
      <c r="N14" s="51" t="s">
        <v>415</v>
      </c>
    </row>
    <row r="15" spans="1:15" ht="78.75">
      <c r="A15" s="223"/>
      <c r="B15" s="22" t="s">
        <v>82</v>
      </c>
      <c r="C15" s="22" t="s">
        <v>83</v>
      </c>
      <c r="D15" s="22" t="s">
        <v>84</v>
      </c>
      <c r="E15" s="22" t="s">
        <v>85</v>
      </c>
      <c r="F15" s="23">
        <v>0.5</v>
      </c>
      <c r="G15" s="23">
        <v>0.7</v>
      </c>
      <c r="H15" s="19" t="s">
        <v>365</v>
      </c>
      <c r="I15" s="20">
        <f t="shared" ref="I15" si="4">F15</f>
        <v>0.5</v>
      </c>
      <c r="J15" s="19" t="s">
        <v>366</v>
      </c>
      <c r="K15" s="60">
        <f>DGDUE!K13</f>
        <v>1</v>
      </c>
      <c r="L15" s="60">
        <f>DGDUE!L13</f>
        <v>1</v>
      </c>
      <c r="M15" s="21">
        <f t="shared" si="3"/>
        <v>1</v>
      </c>
      <c r="N15" s="51" t="s">
        <v>415</v>
      </c>
    </row>
    <row r="16" spans="1:15">
      <c r="A16" s="2"/>
      <c r="B16" s="2"/>
      <c r="C16" s="10"/>
      <c r="D16" s="10"/>
      <c r="E16" s="10"/>
      <c r="F16" s="10"/>
      <c r="G16" s="10"/>
      <c r="H16" s="5"/>
    </row>
    <row r="17" spans="1:14">
      <c r="A17" s="2"/>
      <c r="B17" s="6"/>
      <c r="C17" s="10"/>
      <c r="D17" s="10"/>
      <c r="E17" s="10"/>
      <c r="F17" s="10"/>
      <c r="G17" s="10"/>
      <c r="H17" s="5"/>
    </row>
    <row r="18" spans="1:14" ht="15" customHeight="1">
      <c r="A18" s="246" t="s">
        <v>531</v>
      </c>
      <c r="B18" s="247"/>
      <c r="C18" s="247"/>
      <c r="D18" s="246" t="s">
        <v>535</v>
      </c>
      <c r="E18" s="246"/>
      <c r="F18" s="246"/>
      <c r="G18" s="246" t="s">
        <v>533</v>
      </c>
      <c r="H18" s="247"/>
      <c r="I18" s="247"/>
      <c r="J18" s="246" t="s">
        <v>512</v>
      </c>
      <c r="K18" s="247"/>
      <c r="L18" s="247"/>
      <c r="M18" s="247"/>
      <c r="N18" s="11"/>
    </row>
    <row r="19" spans="1:14">
      <c r="A19" s="248" t="s">
        <v>513</v>
      </c>
      <c r="B19" s="248"/>
      <c r="C19" s="248"/>
      <c r="D19" s="248" t="s">
        <v>534</v>
      </c>
      <c r="E19" s="248"/>
      <c r="F19" s="248"/>
      <c r="G19" s="248" t="s">
        <v>532</v>
      </c>
      <c r="H19" s="248"/>
      <c r="I19" s="248"/>
      <c r="J19" s="248" t="s">
        <v>514</v>
      </c>
      <c r="K19" s="248"/>
      <c r="L19" s="248"/>
      <c r="M19" s="248"/>
      <c r="N19" s="11"/>
    </row>
  </sheetData>
  <mergeCells count="27">
    <mergeCell ref="A18:C18"/>
    <mergeCell ref="D18:F18"/>
    <mergeCell ref="G18:I18"/>
    <mergeCell ref="J18:M18"/>
    <mergeCell ref="A19:C19"/>
    <mergeCell ref="D19:F19"/>
    <mergeCell ref="G19:I19"/>
    <mergeCell ref="J19:M19"/>
    <mergeCell ref="A1:M1"/>
    <mergeCell ref="A2:M2"/>
    <mergeCell ref="A3:M3"/>
    <mergeCell ref="A4:K4"/>
    <mergeCell ref="A5:A6"/>
    <mergeCell ref="B5:B6"/>
    <mergeCell ref="C5:C6"/>
    <mergeCell ref="D5:D6"/>
    <mergeCell ref="E5:E6"/>
    <mergeCell ref="F5:F6"/>
    <mergeCell ref="G5:G6"/>
    <mergeCell ref="A9:A11"/>
    <mergeCell ref="A12:A15"/>
    <mergeCell ref="H5:J5"/>
    <mergeCell ref="K5:M5"/>
    <mergeCell ref="B13:B14"/>
    <mergeCell ref="C13:C14"/>
    <mergeCell ref="A7:A8"/>
    <mergeCell ref="B7:B8"/>
  </mergeCells>
  <conditionalFormatting sqref="M7:M15">
    <cfRule type="cellIs" dxfId="59" priority="4" operator="greaterThan">
      <formula>I7</formula>
    </cfRule>
    <cfRule type="cellIs" dxfId="58" priority="5" operator="equal">
      <formula>I7</formula>
    </cfRule>
    <cfRule type="cellIs" dxfId="57" priority="6" operator="lessThan">
      <formula>I7</formula>
    </cfRule>
  </conditionalFormatting>
  <conditionalFormatting sqref="M7:M15">
    <cfRule type="cellIs" dxfId="56" priority="1" operator="greaterThan">
      <formula>I7</formula>
    </cfRule>
    <cfRule type="cellIs" dxfId="55" priority="2" operator="equal">
      <formula>I7</formula>
    </cfRule>
    <cfRule type="cellIs" dxfId="54" priority="3" operator="lessThan">
      <formula>I7</formula>
    </cfRule>
  </conditionalFormatting>
  <hyperlinks>
    <hyperlink ref="M7" r:id="rId1" display="siapa_2016\siapa_2016.xlsx"/>
    <hyperlink ref="M8" r:id="rId2" display="siapa_2016\siapa_2016_1.xlsx"/>
    <hyperlink ref="M9" r:id="rId3" display="siapa_2016\siapa_2016_10.xls"/>
    <hyperlink ref="M10" r:id="rId4" display="siapa_2016\siapa_2016.xlsx"/>
    <hyperlink ref="M12" r:id="rId5" display="siapa_2016\siapa_2016.xlsx"/>
    <hyperlink ref="M11" r:id="rId6" display="siapa_2016\siapa_2016_10.xls"/>
    <hyperlink ref="M13" r:id="rId7" display="siapa_2016\siapa_2016.xlsx"/>
    <hyperlink ref="M14" r:id="rId8" display="siapa_2016\siapa_2016.xlsx"/>
    <hyperlink ref="M15" r:id="rId9" display="siapa_2016\siapa_2016.xlsx"/>
    <hyperlink ref="O3" location="CONCENTRADO!A1" display="CONCENTRADO"/>
  </hyperlinks>
  <pageMargins left="1.1023622047244095" right="0.19685039370078741" top="0.35433070866141736" bottom="0.74803149606299213" header="0.31496062992125984" footer="0.31496062992125984"/>
  <pageSetup paperSize="5" scale="80" orientation="landscape" r:id="rId10"/>
  <headerFooter>
    <oddFooter>&amp;C&amp;P de &amp;N</oddFooter>
  </headerFooter>
  <drawing r:id="rId11"/>
</worksheet>
</file>

<file path=xl/worksheets/sheet18.xml><?xml version="1.0" encoding="utf-8"?>
<worksheet xmlns="http://schemas.openxmlformats.org/spreadsheetml/2006/main" xmlns:r="http://schemas.openxmlformats.org/officeDocument/2006/relationships">
  <dimension ref="A1:O16"/>
  <sheetViews>
    <sheetView topLeftCell="A8" zoomScaleNormal="100" zoomScaleSheetLayoutView="100" workbookViewId="0">
      <selection activeCell="N14" sqref="N14"/>
    </sheetView>
  </sheetViews>
  <sheetFormatPr baseColWidth="10" defaultRowHeight="11.25"/>
  <cols>
    <col min="1" max="2" width="15.140625" style="25" customWidth="1"/>
    <col min="3" max="3" width="31" style="25" customWidth="1"/>
    <col min="4" max="4" width="24" style="25" customWidth="1"/>
    <col min="5" max="5" width="22.5703125" style="25" customWidth="1"/>
    <col min="6" max="7" width="11.42578125" style="25" customWidth="1"/>
    <col min="8" max="13" width="11.42578125" style="36"/>
    <col min="14" max="14" width="11.42578125" style="51"/>
    <col min="15" max="16384" width="11.42578125" style="36"/>
  </cols>
  <sheetData>
    <row r="1" spans="1:15" customFormat="1" ht="23.25" customHeight="1">
      <c r="A1" s="231" t="s">
        <v>536</v>
      </c>
      <c r="B1" s="231"/>
      <c r="C1" s="231"/>
      <c r="D1" s="231"/>
      <c r="E1" s="231"/>
      <c r="F1" s="231"/>
      <c r="G1" s="231"/>
      <c r="H1" s="231"/>
      <c r="I1" s="231"/>
      <c r="J1" s="231"/>
      <c r="K1" s="231"/>
      <c r="L1" s="231"/>
      <c r="M1" s="231"/>
      <c r="N1" s="51"/>
    </row>
    <row r="2" spans="1:15" customFormat="1" ht="15">
      <c r="A2" s="232" t="s">
        <v>388</v>
      </c>
      <c r="B2" s="232"/>
      <c r="C2" s="232"/>
      <c r="D2" s="232"/>
      <c r="E2" s="232"/>
      <c r="F2" s="232"/>
      <c r="G2" s="232"/>
      <c r="H2" s="232"/>
      <c r="I2" s="232"/>
      <c r="J2" s="232"/>
      <c r="K2" s="232"/>
      <c r="L2" s="232"/>
      <c r="M2" s="232"/>
      <c r="N2" s="51"/>
    </row>
    <row r="3" spans="1:15" customFormat="1" ht="15">
      <c r="A3" s="232"/>
      <c r="B3" s="232"/>
      <c r="C3" s="232"/>
      <c r="D3" s="232"/>
      <c r="E3" s="232"/>
      <c r="F3" s="232"/>
      <c r="G3" s="232"/>
      <c r="H3" s="232"/>
      <c r="I3" s="232"/>
      <c r="J3" s="232"/>
      <c r="K3" s="232"/>
      <c r="L3" s="232"/>
      <c r="M3" s="232"/>
      <c r="N3" s="51"/>
      <c r="O3" s="141" t="s">
        <v>510</v>
      </c>
    </row>
    <row r="4" spans="1:15" customFormat="1" ht="22.5" customHeight="1">
      <c r="A4" s="224" t="s">
        <v>24</v>
      </c>
      <c r="B4" s="224"/>
      <c r="C4" s="224"/>
      <c r="D4" s="224"/>
      <c r="E4" s="224"/>
      <c r="F4" s="224"/>
      <c r="G4" s="224"/>
      <c r="H4" s="224"/>
      <c r="I4" s="224"/>
      <c r="J4" s="224"/>
      <c r="K4" s="224"/>
      <c r="M4" s="13"/>
      <c r="N4" s="51"/>
    </row>
    <row r="5" spans="1:15" customFormat="1" ht="14.25" customHeight="1">
      <c r="A5" s="225" t="s">
        <v>1</v>
      </c>
      <c r="B5" s="225" t="s">
        <v>313</v>
      </c>
      <c r="C5" s="225" t="s">
        <v>2</v>
      </c>
      <c r="D5" s="225" t="s">
        <v>3</v>
      </c>
      <c r="E5" s="225" t="s">
        <v>4</v>
      </c>
      <c r="F5" s="225" t="s">
        <v>312</v>
      </c>
      <c r="G5" s="226" t="s">
        <v>5</v>
      </c>
      <c r="H5" s="227" t="s">
        <v>354</v>
      </c>
      <c r="I5" s="227"/>
      <c r="J5" s="227"/>
      <c r="K5" s="227" t="str">
        <f>CONCENTRADO!L12</f>
        <v>EVALUACIÓN JULIO-SEPTIEMBRE DE 2017</v>
      </c>
      <c r="L5" s="227"/>
      <c r="M5" s="227"/>
      <c r="N5" s="51"/>
    </row>
    <row r="6" spans="1:15" s="3" customFormat="1" ht="23.25" customHeight="1">
      <c r="A6" s="225"/>
      <c r="B6" s="225"/>
      <c r="C6" s="225"/>
      <c r="D6" s="225"/>
      <c r="E6" s="225"/>
      <c r="F6" s="225"/>
      <c r="G6" s="226"/>
      <c r="H6" s="14" t="s">
        <v>355</v>
      </c>
      <c r="I6" s="15" t="s">
        <v>356</v>
      </c>
      <c r="J6" s="16" t="s">
        <v>357</v>
      </c>
      <c r="K6" s="17" t="s">
        <v>358</v>
      </c>
      <c r="L6" s="17" t="s">
        <v>359</v>
      </c>
      <c r="M6" s="18" t="s">
        <v>360</v>
      </c>
      <c r="N6" s="51"/>
    </row>
    <row r="7" spans="1:15" s="33" customFormat="1" ht="123.75">
      <c r="A7" s="22" t="s">
        <v>25</v>
      </c>
      <c r="B7" s="35" t="s">
        <v>26</v>
      </c>
      <c r="C7" s="22" t="s">
        <v>27</v>
      </c>
      <c r="D7" s="22" t="s">
        <v>28</v>
      </c>
      <c r="E7" s="22" t="s">
        <v>29</v>
      </c>
      <c r="F7" s="23">
        <v>0.01</v>
      </c>
      <c r="G7" s="23">
        <v>0.03</v>
      </c>
      <c r="H7" s="19" t="s">
        <v>393</v>
      </c>
      <c r="I7" s="20">
        <f>F7</f>
        <v>0.01</v>
      </c>
      <c r="J7" s="19" t="s">
        <v>394</v>
      </c>
      <c r="K7" s="19">
        <f>BIENESTAR!K17</f>
        <v>117</v>
      </c>
      <c r="L7" s="60">
        <f>BIENESTAR!L17</f>
        <v>117</v>
      </c>
      <c r="M7" s="21">
        <f>(K7/L7)</f>
        <v>1</v>
      </c>
      <c r="N7" s="26" t="s">
        <v>416</v>
      </c>
      <c r="O7" s="26"/>
    </row>
    <row r="8" spans="1:15" s="37" customFormat="1" ht="45">
      <c r="A8" s="228" t="s">
        <v>30</v>
      </c>
      <c r="B8" s="223" t="s">
        <v>31</v>
      </c>
      <c r="C8" s="22" t="s">
        <v>315</v>
      </c>
      <c r="D8" s="22" t="s">
        <v>32</v>
      </c>
      <c r="E8" s="22" t="s">
        <v>33</v>
      </c>
      <c r="F8" s="23">
        <v>0.4</v>
      </c>
      <c r="G8" s="23">
        <v>0.6</v>
      </c>
      <c r="H8" s="19" t="s">
        <v>386</v>
      </c>
      <c r="I8" s="20">
        <f t="shared" ref="I8:I12" si="0">F8</f>
        <v>0.4</v>
      </c>
      <c r="J8" s="19" t="s">
        <v>387</v>
      </c>
      <c r="K8" s="60">
        <f>BIENESTAR!K18</f>
        <v>144</v>
      </c>
      <c r="L8" s="60">
        <f>BIENESTAR!L18</f>
        <v>300</v>
      </c>
      <c r="M8" s="21">
        <f>(K8/L8)</f>
        <v>0.48</v>
      </c>
      <c r="N8" s="51" t="s">
        <v>418</v>
      </c>
    </row>
    <row r="9" spans="1:15" s="37" customFormat="1" ht="45">
      <c r="A9" s="228"/>
      <c r="B9" s="223"/>
      <c r="C9" s="22" t="s">
        <v>34</v>
      </c>
      <c r="D9" s="22" t="s">
        <v>35</v>
      </c>
      <c r="E9" s="22" t="s">
        <v>36</v>
      </c>
      <c r="F9" s="23">
        <v>0.4</v>
      </c>
      <c r="G9" s="23">
        <v>0.8</v>
      </c>
      <c r="H9" s="19" t="s">
        <v>386</v>
      </c>
      <c r="I9" s="20">
        <f t="shared" si="0"/>
        <v>0.4</v>
      </c>
      <c r="J9" s="19" t="s">
        <v>387</v>
      </c>
      <c r="K9" s="60">
        <f>BIENESTAR!K19</f>
        <v>38</v>
      </c>
      <c r="L9" s="60">
        <f>BIENESTAR!L19</f>
        <v>157</v>
      </c>
      <c r="M9" s="21">
        <f t="shared" ref="M9:M11" si="1">(K9/L9)</f>
        <v>0.24203821656050956</v>
      </c>
      <c r="N9" s="51" t="s">
        <v>418</v>
      </c>
    </row>
    <row r="10" spans="1:15" s="37" customFormat="1" ht="33.75">
      <c r="A10" s="228" t="s">
        <v>191</v>
      </c>
      <c r="B10" s="228" t="s">
        <v>192</v>
      </c>
      <c r="C10" s="22" t="s">
        <v>193</v>
      </c>
      <c r="D10" s="22" t="s">
        <v>194</v>
      </c>
      <c r="E10" s="22" t="s">
        <v>195</v>
      </c>
      <c r="F10" s="23">
        <v>0</v>
      </c>
      <c r="G10" s="23">
        <v>0.05</v>
      </c>
      <c r="H10" s="19" t="s">
        <v>361</v>
      </c>
      <c r="I10" s="20">
        <f t="shared" si="0"/>
        <v>0</v>
      </c>
      <c r="J10" s="19" t="s">
        <v>362</v>
      </c>
      <c r="K10" s="19">
        <f>'SERVICIOS PUBLICOS'!K21</f>
        <v>5322731.0599999996</v>
      </c>
      <c r="L10" s="60">
        <f>'SERVICIOS PUBLICOS'!L21</f>
        <v>8578676.8399999999</v>
      </c>
      <c r="M10" s="21">
        <f>(K10/L10)-1</f>
        <v>-0.37953939059907527</v>
      </c>
      <c r="N10" s="51" t="s">
        <v>419</v>
      </c>
    </row>
    <row r="11" spans="1:15" s="37" customFormat="1" ht="33.75">
      <c r="A11" s="228"/>
      <c r="B11" s="228"/>
      <c r="C11" s="22" t="s">
        <v>196</v>
      </c>
      <c r="D11" s="22" t="s">
        <v>197</v>
      </c>
      <c r="E11" s="22" t="s">
        <v>198</v>
      </c>
      <c r="F11" s="23">
        <v>0.8</v>
      </c>
      <c r="G11" s="23">
        <v>0.95</v>
      </c>
      <c r="H11" s="19" t="s">
        <v>381</v>
      </c>
      <c r="I11" s="20">
        <f t="shared" si="0"/>
        <v>0.8</v>
      </c>
      <c r="J11" s="19" t="s">
        <v>382</v>
      </c>
      <c r="K11" s="60">
        <f>'SERVICIOS PUBLICOS'!K22</f>
        <v>59907</v>
      </c>
      <c r="L11" s="60">
        <f>'SERVICIOS PUBLICOS'!L22</f>
        <v>59905</v>
      </c>
      <c r="M11" s="21">
        <f t="shared" si="1"/>
        <v>1.0000333861948085</v>
      </c>
      <c r="N11" s="51" t="s">
        <v>419</v>
      </c>
    </row>
    <row r="12" spans="1:15" s="37" customFormat="1" ht="56.25">
      <c r="A12" s="228"/>
      <c r="B12" s="228"/>
      <c r="C12" s="22" t="s">
        <v>199</v>
      </c>
      <c r="D12" s="22" t="s">
        <v>200</v>
      </c>
      <c r="E12" s="22" t="s">
        <v>201</v>
      </c>
      <c r="F12" s="23">
        <v>0</v>
      </c>
      <c r="G12" s="23">
        <v>0.05</v>
      </c>
      <c r="H12" s="19" t="s">
        <v>361</v>
      </c>
      <c r="I12" s="20">
        <f t="shared" si="0"/>
        <v>0</v>
      </c>
      <c r="J12" s="19" t="s">
        <v>362</v>
      </c>
      <c r="K12" s="60">
        <f>'SERVICIOS PUBLICOS'!K23</f>
        <v>59907</v>
      </c>
      <c r="L12" s="60">
        <f>'SERVICIOS PUBLICOS'!L23</f>
        <v>70139</v>
      </c>
      <c r="M12" s="21">
        <f>(K12/L12)-1</f>
        <v>-0.14588174909821927</v>
      </c>
      <c r="N12" s="51" t="s">
        <v>419</v>
      </c>
    </row>
    <row r="13" spans="1:15" s="37" customFormat="1" ht="112.5">
      <c r="A13" s="22" t="s">
        <v>37</v>
      </c>
      <c r="B13" s="22" t="s">
        <v>38</v>
      </c>
      <c r="C13" s="22" t="s">
        <v>39</v>
      </c>
      <c r="D13" s="22" t="s">
        <v>335</v>
      </c>
      <c r="E13" s="22" t="s">
        <v>40</v>
      </c>
      <c r="F13" s="23">
        <v>0.3</v>
      </c>
      <c r="G13" s="23">
        <v>0.5</v>
      </c>
      <c r="H13" s="19" t="s">
        <v>363</v>
      </c>
      <c r="I13" s="20">
        <f t="shared" ref="I13:I14" si="2">F13</f>
        <v>0.3</v>
      </c>
      <c r="J13" s="19" t="s">
        <v>364</v>
      </c>
      <c r="K13" s="19">
        <f>BIENESTAR!K20</f>
        <v>9953</v>
      </c>
      <c r="L13" s="60">
        <f>BIENESTAR!L20</f>
        <v>13219</v>
      </c>
      <c r="M13" s="21">
        <f>(K13/L13)-1</f>
        <v>-0.24706861335955821</v>
      </c>
      <c r="N13" s="51" t="s">
        <v>421</v>
      </c>
    </row>
    <row r="14" spans="1:15" s="37" customFormat="1" ht="123.75">
      <c r="A14" s="22" t="s">
        <v>41</v>
      </c>
      <c r="B14" s="22" t="s">
        <v>42</v>
      </c>
      <c r="C14" s="22" t="s">
        <v>43</v>
      </c>
      <c r="D14" s="22" t="s">
        <v>336</v>
      </c>
      <c r="E14" s="22" t="s">
        <v>337</v>
      </c>
      <c r="F14" s="23">
        <v>0.3</v>
      </c>
      <c r="G14" s="23">
        <v>0.5</v>
      </c>
      <c r="H14" s="19" t="s">
        <v>363</v>
      </c>
      <c r="I14" s="20">
        <f t="shared" si="2"/>
        <v>0.3</v>
      </c>
      <c r="J14" s="19" t="s">
        <v>364</v>
      </c>
      <c r="K14" s="60">
        <f>BIENESTAR!K21</f>
        <v>1</v>
      </c>
      <c r="L14" s="60">
        <f>BIENESTAR!L21</f>
        <v>3</v>
      </c>
      <c r="M14" s="21">
        <f t="shared" ref="M14" si="3">(K14/L14)</f>
        <v>0.33333333333333331</v>
      </c>
      <c r="N14" s="51" t="s">
        <v>420</v>
      </c>
    </row>
    <row r="15" spans="1:15" customFormat="1" ht="15" customHeight="1">
      <c r="A15" s="246" t="s">
        <v>531</v>
      </c>
      <c r="B15" s="247"/>
      <c r="C15" s="247"/>
      <c r="D15" s="246" t="s">
        <v>535</v>
      </c>
      <c r="E15" s="246"/>
      <c r="F15" s="246"/>
      <c r="G15" s="246" t="s">
        <v>533</v>
      </c>
      <c r="H15" s="247"/>
      <c r="I15" s="247"/>
      <c r="J15" s="246" t="s">
        <v>512</v>
      </c>
      <c r="K15" s="247"/>
      <c r="L15" s="247"/>
      <c r="M15" s="247"/>
      <c r="N15" s="11"/>
    </row>
    <row r="16" spans="1:15" customFormat="1" ht="15">
      <c r="A16" s="248" t="s">
        <v>513</v>
      </c>
      <c r="B16" s="248"/>
      <c r="C16" s="248"/>
      <c r="D16" s="248" t="s">
        <v>534</v>
      </c>
      <c r="E16" s="248"/>
      <c r="F16" s="248"/>
      <c r="G16" s="248" t="s">
        <v>532</v>
      </c>
      <c r="H16" s="248"/>
      <c r="I16" s="248"/>
      <c r="J16" s="248" t="s">
        <v>514</v>
      </c>
      <c r="K16" s="248"/>
      <c r="L16" s="248"/>
      <c r="M16" s="248"/>
      <c r="N16" s="11"/>
    </row>
  </sheetData>
  <mergeCells count="25">
    <mergeCell ref="A16:C16"/>
    <mergeCell ref="D16:F16"/>
    <mergeCell ref="G16:I16"/>
    <mergeCell ref="J16:M16"/>
    <mergeCell ref="K5:M5"/>
    <mergeCell ref="A15:C15"/>
    <mergeCell ref="D15:F15"/>
    <mergeCell ref="G15:I15"/>
    <mergeCell ref="J15:M15"/>
    <mergeCell ref="A10:A12"/>
    <mergeCell ref="B10:B12"/>
    <mergeCell ref="A8:A9"/>
    <mergeCell ref="B8:B9"/>
    <mergeCell ref="A1:M1"/>
    <mergeCell ref="A2:M2"/>
    <mergeCell ref="A3:M3"/>
    <mergeCell ref="A4:K4"/>
    <mergeCell ref="A5:A6"/>
    <mergeCell ref="B5:B6"/>
    <mergeCell ref="C5:C6"/>
    <mergeCell ref="D5:D6"/>
    <mergeCell ref="E5:E6"/>
    <mergeCell ref="F5:F6"/>
    <mergeCell ref="G5:G6"/>
    <mergeCell ref="H5:J5"/>
  </mergeCells>
  <conditionalFormatting sqref="M7:M14">
    <cfRule type="cellIs" dxfId="53" priority="4" operator="greaterThan">
      <formula>I7</formula>
    </cfRule>
    <cfRule type="cellIs" dxfId="52" priority="5" operator="equal">
      <formula>I7</formula>
    </cfRule>
    <cfRule type="cellIs" dxfId="51" priority="6" operator="lessThan">
      <formula>I7</formula>
    </cfRule>
  </conditionalFormatting>
  <conditionalFormatting sqref="M7:M14">
    <cfRule type="cellIs" dxfId="50" priority="1" operator="greaterThan">
      <formula>I7</formula>
    </cfRule>
    <cfRule type="cellIs" dxfId="49" priority="2" operator="equal">
      <formula>I7</formula>
    </cfRule>
    <cfRule type="cellIs" dxfId="48" priority="3" operator="lessThan">
      <formula>I7</formula>
    </cfRule>
  </conditionalFormatting>
  <hyperlinks>
    <hyperlink ref="M7" r:id="rId1" display="siapa_2016\siapa_2016.xlsx"/>
    <hyperlink ref="M8" r:id="rId2" display="siapa_2016\siapa_2016_1.xlsx"/>
    <hyperlink ref="M9" r:id="rId3" display="siapa_2016\siapa_2016_10.xls"/>
    <hyperlink ref="M10" r:id="rId4" display="siapa_2016\siapa_2016.xlsx"/>
    <hyperlink ref="M11" r:id="rId5" display="siapa_2016\siapa_2016_1.xlsx"/>
    <hyperlink ref="M12" r:id="rId6" display="siapa_2016\siapa_2016_10.xls"/>
    <hyperlink ref="M13" r:id="rId7" display="siapa_2016\siapa_2016_10.xls"/>
    <hyperlink ref="M14" r:id="rId8" display="siapa_2016\siapa_2016_10.xls"/>
    <hyperlink ref="O3" location="CONCENTRADO!A1" display="CONCENTRADO"/>
  </hyperlinks>
  <pageMargins left="1.1023622047244095" right="0.19685039370078741" top="0.35433070866141736" bottom="0.74803149606299213" header="0.31496062992125984" footer="0.31496062992125984"/>
  <pageSetup paperSize="5" scale="75" orientation="landscape" r:id="rId9"/>
  <headerFooter>
    <oddFooter>&amp;C&amp;P de &amp;N</oddFooter>
  </headerFooter>
  <drawing r:id="rId10"/>
</worksheet>
</file>

<file path=xl/worksheets/sheet19.xml><?xml version="1.0" encoding="utf-8"?>
<worksheet xmlns="http://schemas.openxmlformats.org/spreadsheetml/2006/main" xmlns:r="http://schemas.openxmlformats.org/officeDocument/2006/relationships">
  <dimension ref="A1:O15"/>
  <sheetViews>
    <sheetView zoomScaleNormal="100" workbookViewId="0">
      <selection activeCell="D16" sqref="D16"/>
    </sheetView>
  </sheetViews>
  <sheetFormatPr baseColWidth="10" defaultRowHeight="15"/>
  <cols>
    <col min="1" max="2" width="15.140625" customWidth="1"/>
    <col min="3" max="3" width="31" customWidth="1"/>
    <col min="4" max="4" width="24" customWidth="1"/>
    <col min="5" max="5" width="22.5703125" customWidth="1"/>
    <col min="6" max="7" width="11.42578125" customWidth="1"/>
    <col min="14" max="14" width="11.42578125" style="51"/>
  </cols>
  <sheetData>
    <row r="1" spans="1:15" ht="23.25" customHeight="1">
      <c r="A1" s="231" t="s">
        <v>536</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530</v>
      </c>
      <c r="B3" s="232"/>
      <c r="C3" s="232"/>
      <c r="D3" s="232"/>
      <c r="E3" s="232"/>
      <c r="F3" s="232"/>
      <c r="G3" s="232"/>
      <c r="H3" s="232"/>
      <c r="I3" s="232"/>
      <c r="J3" s="232"/>
      <c r="K3" s="232"/>
      <c r="L3" s="232"/>
      <c r="M3" s="232"/>
      <c r="O3" s="141" t="s">
        <v>510</v>
      </c>
    </row>
    <row r="4" spans="1:15" ht="22.5" customHeight="1">
      <c r="A4" s="224" t="s">
        <v>141</v>
      </c>
      <c r="B4" s="224"/>
      <c r="C4" s="224"/>
      <c r="D4" s="224"/>
      <c r="E4" s="224"/>
      <c r="F4" s="224"/>
      <c r="G4" s="224"/>
      <c r="H4" s="224"/>
      <c r="I4" s="224"/>
      <c r="J4" s="224"/>
      <c r="K4" s="224"/>
      <c r="M4" s="13"/>
    </row>
    <row r="5" spans="1:15" ht="14.25" customHeight="1">
      <c r="A5" s="225" t="s">
        <v>1</v>
      </c>
      <c r="B5" s="225" t="s">
        <v>313</v>
      </c>
      <c r="C5" s="225" t="s">
        <v>2</v>
      </c>
      <c r="D5" s="225" t="s">
        <v>3</v>
      </c>
      <c r="E5" s="225" t="s">
        <v>4</v>
      </c>
      <c r="F5" s="225" t="s">
        <v>312</v>
      </c>
      <c r="G5" s="226" t="s">
        <v>5</v>
      </c>
      <c r="H5" s="227" t="s">
        <v>354</v>
      </c>
      <c r="I5" s="227"/>
      <c r="J5" s="227"/>
      <c r="K5" s="227" t="str">
        <f>CONCENTRADO!L12</f>
        <v>EVALUACIÓN JULIO-SEPTIEMBRE DE 2017</v>
      </c>
      <c r="L5" s="227"/>
      <c r="M5" s="227"/>
    </row>
    <row r="6" spans="1:15" s="3" customFormat="1" ht="23.25" customHeight="1">
      <c r="A6" s="225"/>
      <c r="B6" s="225"/>
      <c r="C6" s="225"/>
      <c r="D6" s="225"/>
      <c r="E6" s="225"/>
      <c r="F6" s="225"/>
      <c r="G6" s="226"/>
      <c r="H6" s="14" t="s">
        <v>355</v>
      </c>
      <c r="I6" s="15" t="s">
        <v>356</v>
      </c>
      <c r="J6" s="16" t="s">
        <v>357</v>
      </c>
      <c r="K6" s="17" t="s">
        <v>358</v>
      </c>
      <c r="L6" s="17" t="s">
        <v>359</v>
      </c>
      <c r="M6" s="18" t="s">
        <v>360</v>
      </c>
      <c r="N6" s="51"/>
    </row>
    <row r="7" spans="1:15" s="3" customFormat="1" ht="56.25">
      <c r="A7" s="22" t="s">
        <v>225</v>
      </c>
      <c r="B7" s="22" t="s">
        <v>226</v>
      </c>
      <c r="C7" s="22" t="s">
        <v>227</v>
      </c>
      <c r="D7" s="22" t="s">
        <v>228</v>
      </c>
      <c r="E7" s="22" t="s">
        <v>229</v>
      </c>
      <c r="F7" s="23">
        <v>1</v>
      </c>
      <c r="G7" s="23">
        <v>1</v>
      </c>
      <c r="H7" s="19" t="s">
        <v>383</v>
      </c>
      <c r="I7" s="50"/>
      <c r="J7" s="20">
        <v>1</v>
      </c>
      <c r="K7" s="19">
        <f>'SECRETARIA DEL AYUNTAMIENTO'!K15</f>
        <v>1</v>
      </c>
      <c r="L7" s="60">
        <f>'SECRETARIA DEL AYUNTAMIENTO'!L15</f>
        <v>1</v>
      </c>
      <c r="M7" s="21">
        <f>(K7/L7)</f>
        <v>1</v>
      </c>
      <c r="N7" s="26" t="s">
        <v>422</v>
      </c>
      <c r="O7" s="11"/>
    </row>
    <row r="8" spans="1:15" ht="45">
      <c r="A8" s="229" t="s">
        <v>230</v>
      </c>
      <c r="B8" s="223" t="s">
        <v>142</v>
      </c>
      <c r="C8" s="22" t="s">
        <v>143</v>
      </c>
      <c r="D8" s="22" t="s">
        <v>144</v>
      </c>
      <c r="E8" s="22" t="s">
        <v>145</v>
      </c>
      <c r="F8" s="23">
        <v>0</v>
      </c>
      <c r="G8" s="23">
        <v>1</v>
      </c>
      <c r="H8" s="19" t="s">
        <v>361</v>
      </c>
      <c r="I8" s="20">
        <f t="shared" ref="I8:I9" si="0">F8</f>
        <v>0</v>
      </c>
      <c r="J8" s="19" t="s">
        <v>362</v>
      </c>
      <c r="K8" s="60">
        <f>'SECRETARIA DEL AYUNTAMIENTO'!K16</f>
        <v>1</v>
      </c>
      <c r="L8" s="60">
        <f>'SECRETARIA DEL AYUNTAMIENTO'!L16</f>
        <v>1</v>
      </c>
      <c r="M8" s="21">
        <f>(K8/L8)</f>
        <v>1</v>
      </c>
      <c r="N8" s="26" t="s">
        <v>422</v>
      </c>
    </row>
    <row r="9" spans="1:15" ht="33.75">
      <c r="A9" s="242"/>
      <c r="B9" s="223"/>
      <c r="C9" s="22" t="s">
        <v>146</v>
      </c>
      <c r="D9" s="22" t="s">
        <v>147</v>
      </c>
      <c r="E9" s="22" t="s">
        <v>314</v>
      </c>
      <c r="F9" s="23">
        <v>0</v>
      </c>
      <c r="G9" s="23">
        <v>1</v>
      </c>
      <c r="H9" s="19" t="s">
        <v>361</v>
      </c>
      <c r="I9" s="20">
        <f t="shared" si="0"/>
        <v>0</v>
      </c>
      <c r="J9" s="19" t="s">
        <v>362</v>
      </c>
      <c r="K9" s="60">
        <f>'SECRETARIA DEL AYUNTAMIENTO'!K17</f>
        <v>1300</v>
      </c>
      <c r="L9" s="60">
        <f>'SECRETARIA DEL AYUNTAMIENTO'!L17</f>
        <v>1300</v>
      </c>
      <c r="M9" s="21">
        <f t="shared" ref="M9:M11" si="1">(K9/L9)</f>
        <v>1</v>
      </c>
      <c r="N9" s="26" t="s">
        <v>422</v>
      </c>
    </row>
    <row r="10" spans="1:15" ht="33.75">
      <c r="A10" s="242"/>
      <c r="B10" s="223"/>
      <c r="C10" s="22" t="s">
        <v>148</v>
      </c>
      <c r="D10" s="22" t="s">
        <v>149</v>
      </c>
      <c r="E10" s="22" t="s">
        <v>150</v>
      </c>
      <c r="F10" s="23">
        <v>1</v>
      </c>
      <c r="G10" s="23">
        <v>1</v>
      </c>
      <c r="H10" s="19" t="s">
        <v>383</v>
      </c>
      <c r="I10" s="50">
        <v>0</v>
      </c>
      <c r="J10" s="20">
        <v>1</v>
      </c>
      <c r="K10" s="60">
        <f>'SECRETARIA DEL AYUNTAMIENTO'!K18</f>
        <v>199</v>
      </c>
      <c r="L10" s="60">
        <f>'SECRETARIA DEL AYUNTAMIENTO'!L18</f>
        <v>199</v>
      </c>
      <c r="M10" s="21">
        <f t="shared" si="1"/>
        <v>1</v>
      </c>
      <c r="N10" s="26" t="s">
        <v>422</v>
      </c>
    </row>
    <row r="11" spans="1:15" ht="45">
      <c r="A11" s="230"/>
      <c r="B11" s="22" t="s">
        <v>231</v>
      </c>
      <c r="C11" s="22" t="s">
        <v>232</v>
      </c>
      <c r="D11" s="22" t="s">
        <v>233</v>
      </c>
      <c r="E11" s="22" t="s">
        <v>234</v>
      </c>
      <c r="F11" s="23">
        <v>0.6</v>
      </c>
      <c r="G11" s="23">
        <v>0.9</v>
      </c>
      <c r="H11" s="19" t="s">
        <v>391</v>
      </c>
      <c r="I11" s="20">
        <f t="shared" ref="I11" si="2">F11</f>
        <v>0.6</v>
      </c>
      <c r="J11" s="19" t="s">
        <v>392</v>
      </c>
      <c r="K11" s="60">
        <f>CONTRALORIA!K7</f>
        <v>10</v>
      </c>
      <c r="L11" s="60">
        <f>CONTRALORIA!L7</f>
        <v>10</v>
      </c>
      <c r="M11" s="21">
        <f t="shared" si="1"/>
        <v>1</v>
      </c>
      <c r="N11" s="26" t="s">
        <v>527</v>
      </c>
      <c r="O11" s="11"/>
    </row>
    <row r="12" spans="1:15">
      <c r="A12" s="8"/>
      <c r="B12" s="8"/>
      <c r="C12" s="8"/>
      <c r="D12" s="8"/>
      <c r="E12" s="8"/>
      <c r="F12" s="8"/>
      <c r="G12" s="8"/>
    </row>
    <row r="14" spans="1:15" ht="15" customHeight="1">
      <c r="A14" s="246" t="s">
        <v>531</v>
      </c>
      <c r="B14" s="247"/>
      <c r="C14" s="247"/>
      <c r="D14" s="246" t="s">
        <v>535</v>
      </c>
      <c r="E14" s="246"/>
      <c r="F14" s="246"/>
      <c r="G14" s="246" t="s">
        <v>533</v>
      </c>
      <c r="H14" s="247"/>
      <c r="I14" s="247"/>
      <c r="J14" s="246" t="s">
        <v>512</v>
      </c>
      <c r="K14" s="247"/>
      <c r="L14" s="247"/>
      <c r="M14" s="247"/>
      <c r="N14" s="11"/>
    </row>
    <row r="15" spans="1:15">
      <c r="A15" s="248" t="s">
        <v>513</v>
      </c>
      <c r="B15" s="248"/>
      <c r="C15" s="248"/>
      <c r="D15" s="248" t="s">
        <v>534</v>
      </c>
      <c r="E15" s="248"/>
      <c r="F15" s="248"/>
      <c r="G15" s="248" t="s">
        <v>532</v>
      </c>
      <c r="H15" s="248"/>
      <c r="I15" s="248"/>
      <c r="J15" s="248" t="s">
        <v>514</v>
      </c>
      <c r="K15" s="248"/>
      <c r="L15" s="248"/>
      <c r="M15" s="248"/>
      <c r="N15" s="11"/>
    </row>
  </sheetData>
  <mergeCells count="23">
    <mergeCell ref="A14:C14"/>
    <mergeCell ref="D14:F14"/>
    <mergeCell ref="G14:I14"/>
    <mergeCell ref="J14:M14"/>
    <mergeCell ref="A15:C15"/>
    <mergeCell ref="D15:F15"/>
    <mergeCell ref="G15:I15"/>
    <mergeCell ref="J15:M15"/>
    <mergeCell ref="B8:B10"/>
    <mergeCell ref="A8:A11"/>
    <mergeCell ref="A1:M1"/>
    <mergeCell ref="A2:M2"/>
    <mergeCell ref="A3:M3"/>
    <mergeCell ref="A4:K4"/>
    <mergeCell ref="A5:A6"/>
    <mergeCell ref="B5:B6"/>
    <mergeCell ref="C5:C6"/>
    <mergeCell ref="D5:D6"/>
    <mergeCell ref="E5:E6"/>
    <mergeCell ref="F5:F6"/>
    <mergeCell ref="G5:G6"/>
    <mergeCell ref="H5:J5"/>
    <mergeCell ref="K5:M5"/>
  </mergeCells>
  <conditionalFormatting sqref="M7:M11">
    <cfRule type="cellIs" dxfId="47" priority="4" operator="greaterThan">
      <formula>I7</formula>
    </cfRule>
    <cfRule type="cellIs" dxfId="46" priority="5" operator="equal">
      <formula>I7</formula>
    </cfRule>
    <cfRule type="cellIs" dxfId="45" priority="6" operator="lessThan">
      <formula>I7</formula>
    </cfRule>
  </conditionalFormatting>
  <conditionalFormatting sqref="M7:M11">
    <cfRule type="cellIs" dxfId="44" priority="1" operator="greaterThan">
      <formula>I7</formula>
    </cfRule>
    <cfRule type="cellIs" dxfId="43" priority="2" operator="equal">
      <formula>I7</formula>
    </cfRule>
    <cfRule type="cellIs" dxfId="42" priority="3" operator="lessThan">
      <formula>I7</formula>
    </cfRule>
  </conditionalFormatting>
  <hyperlinks>
    <hyperlink ref="M8" r:id="rId1" display="siapa_2016\siapa_2016_1.xlsx"/>
    <hyperlink ref="M9" r:id="rId2" display="siapa_2016\siapa_2016.xlsx"/>
    <hyperlink ref="O3" location="CONCENTRADO!A1" display="CONCENTRADO"/>
    <hyperlink ref="M11" r:id="rId3" display="siapa_2016\siapa_2016_1.xlsx"/>
    <hyperlink ref="M10" r:id="rId4" display="siapa_2016\siapa_2016_1.xlsx"/>
    <hyperlink ref="M7" r:id="rId5" display="siapa_2016\siapa_2016_1.xlsx"/>
  </hyperlinks>
  <pageMargins left="1.1023622047244095" right="0.19685039370078741" top="0.35433070866141736" bottom="0.74803149606299213" header="0.31496062992125984" footer="0.31496062992125984"/>
  <pageSetup paperSize="5" scale="80" orientation="landscape" r:id="rId6"/>
  <headerFooter>
    <oddFooter>&amp;C&amp;P de &amp;N</oddFooter>
  </headerFooter>
  <drawing r:id="rId7"/>
</worksheet>
</file>

<file path=xl/worksheets/sheet2.xml><?xml version="1.0" encoding="utf-8"?>
<worksheet xmlns="http://schemas.openxmlformats.org/spreadsheetml/2006/main" xmlns:r="http://schemas.openxmlformats.org/officeDocument/2006/relationships">
  <sheetPr>
    <tabColor rgb="FF92D050"/>
  </sheetPr>
  <dimension ref="A1:O32"/>
  <sheetViews>
    <sheetView topLeftCell="A14" zoomScaleNormal="100" workbookViewId="0">
      <selection activeCell="N20" sqref="N20"/>
    </sheetView>
  </sheetViews>
  <sheetFormatPr baseColWidth="10" defaultRowHeight="15"/>
  <cols>
    <col min="1" max="2" width="15.140625" style="25" customWidth="1"/>
    <col min="3" max="3" width="25" style="25" customWidth="1"/>
    <col min="4" max="4" width="19.42578125" style="25" customWidth="1"/>
    <col min="5" max="5" width="22.5703125" style="25" customWidth="1"/>
    <col min="6" max="7" width="11.42578125" style="25" customWidth="1"/>
    <col min="11" max="11" width="12.42578125" customWidth="1"/>
    <col min="14" max="14" width="11.42578125" style="5"/>
  </cols>
  <sheetData>
    <row r="1" spans="1:15" ht="23.25" customHeight="1">
      <c r="A1" s="231" t="s">
        <v>536</v>
      </c>
      <c r="B1" s="231"/>
      <c r="C1" s="231"/>
      <c r="D1" s="231"/>
      <c r="E1" s="231"/>
      <c r="F1" s="231"/>
      <c r="G1" s="231"/>
      <c r="H1" s="231"/>
      <c r="I1" s="231"/>
      <c r="J1" s="231"/>
      <c r="K1" s="231"/>
      <c r="L1" s="231"/>
      <c r="M1" s="231"/>
      <c r="N1" s="26"/>
    </row>
    <row r="2" spans="1:15">
      <c r="A2" s="232" t="s">
        <v>388</v>
      </c>
      <c r="B2" s="232"/>
      <c r="C2" s="232"/>
      <c r="D2" s="232"/>
      <c r="E2" s="232"/>
      <c r="F2" s="232"/>
      <c r="G2" s="232"/>
      <c r="H2" s="232"/>
      <c r="I2" s="232"/>
      <c r="J2" s="232"/>
      <c r="K2" s="232"/>
      <c r="L2" s="232"/>
      <c r="M2" s="232"/>
      <c r="N2" s="26"/>
    </row>
    <row r="3" spans="1:15">
      <c r="A3" s="232" t="s">
        <v>515</v>
      </c>
      <c r="B3" s="232"/>
      <c r="C3" s="232"/>
      <c r="D3" s="232"/>
      <c r="E3" s="232"/>
      <c r="F3" s="232"/>
      <c r="G3" s="232"/>
      <c r="H3" s="232"/>
      <c r="I3" s="232"/>
      <c r="J3" s="232"/>
      <c r="K3" s="232"/>
      <c r="L3" s="232"/>
      <c r="M3" s="232"/>
      <c r="N3" s="26"/>
      <c r="O3" s="141" t="s">
        <v>510</v>
      </c>
    </row>
    <row r="4" spans="1:15" ht="22.5" customHeight="1">
      <c r="A4" s="224" t="s">
        <v>0</v>
      </c>
      <c r="B4" s="224"/>
      <c r="C4" s="224"/>
      <c r="D4" s="224"/>
      <c r="E4" s="224"/>
      <c r="F4" s="224"/>
      <c r="G4" s="224"/>
      <c r="H4" s="224"/>
      <c r="I4" s="224"/>
      <c r="J4" s="224"/>
      <c r="K4" s="224"/>
      <c r="M4" s="13"/>
      <c r="N4" s="26"/>
    </row>
    <row r="5" spans="1:15" ht="14.25" customHeight="1">
      <c r="A5" s="225" t="s">
        <v>1</v>
      </c>
      <c r="B5" s="225" t="s">
        <v>313</v>
      </c>
      <c r="C5" s="225" t="s">
        <v>2</v>
      </c>
      <c r="D5" s="225" t="s">
        <v>3</v>
      </c>
      <c r="E5" s="225" t="s">
        <v>4</v>
      </c>
      <c r="F5" s="225" t="s">
        <v>312</v>
      </c>
      <c r="G5" s="226" t="s">
        <v>5</v>
      </c>
      <c r="H5" s="227" t="s">
        <v>354</v>
      </c>
      <c r="I5" s="227"/>
      <c r="J5" s="227"/>
      <c r="K5" s="227" t="s">
        <v>516</v>
      </c>
      <c r="L5" s="227"/>
      <c r="M5" s="227"/>
      <c r="N5" s="26"/>
    </row>
    <row r="6" spans="1:15" s="3" customFormat="1" ht="23.25" customHeight="1">
      <c r="A6" s="225"/>
      <c r="B6" s="225"/>
      <c r="C6" s="225"/>
      <c r="D6" s="225"/>
      <c r="E6" s="225"/>
      <c r="F6" s="225"/>
      <c r="G6" s="226"/>
      <c r="H6" s="14" t="s">
        <v>355</v>
      </c>
      <c r="I6" s="15" t="s">
        <v>356</v>
      </c>
      <c r="J6" s="16" t="s">
        <v>357</v>
      </c>
      <c r="K6" s="59" t="s">
        <v>358</v>
      </c>
      <c r="L6" s="59" t="s">
        <v>359</v>
      </c>
      <c r="M6" s="18" t="s">
        <v>360</v>
      </c>
      <c r="N6" s="26"/>
    </row>
    <row r="7" spans="1:15" s="3" customFormat="1" ht="90">
      <c r="A7" s="174" t="s">
        <v>6</v>
      </c>
      <c r="B7" s="58" t="s">
        <v>7</v>
      </c>
      <c r="C7" s="170" t="s">
        <v>8</v>
      </c>
      <c r="D7" s="170" t="s">
        <v>9</v>
      </c>
      <c r="E7" s="58" t="s">
        <v>10</v>
      </c>
      <c r="F7" s="23">
        <v>0.7</v>
      </c>
      <c r="G7" s="23">
        <v>0.85</v>
      </c>
      <c r="H7" s="56" t="s">
        <v>369</v>
      </c>
      <c r="I7" s="20">
        <f t="shared" ref="I7:I11" si="0">F7</f>
        <v>0.7</v>
      </c>
      <c r="J7" s="56" t="s">
        <v>370</v>
      </c>
      <c r="K7" s="191">
        <v>0</v>
      </c>
      <c r="L7" s="191">
        <v>1314</v>
      </c>
      <c r="M7" s="21">
        <f t="shared" ref="M7:M11" si="1">(K7/L7)</f>
        <v>0</v>
      </c>
      <c r="N7" s="26" t="s">
        <v>408</v>
      </c>
    </row>
    <row r="8" spans="1:15" s="3" customFormat="1" ht="123.75">
      <c r="A8" s="223" t="s">
        <v>11</v>
      </c>
      <c r="B8" s="24" t="s">
        <v>217</v>
      </c>
      <c r="C8" s="170" t="s">
        <v>218</v>
      </c>
      <c r="D8" s="170" t="s">
        <v>219</v>
      </c>
      <c r="E8" s="170" t="s">
        <v>220</v>
      </c>
      <c r="F8" s="23">
        <v>0.4</v>
      </c>
      <c r="G8" s="23">
        <v>0.6</v>
      </c>
      <c r="H8" s="56" t="s">
        <v>386</v>
      </c>
      <c r="I8" s="20">
        <f t="shared" si="0"/>
        <v>0.4</v>
      </c>
      <c r="J8" s="56" t="s">
        <v>387</v>
      </c>
      <c r="K8" s="149">
        <v>1612</v>
      </c>
      <c r="L8" s="149">
        <v>4578</v>
      </c>
      <c r="M8" s="21">
        <f t="shared" si="1"/>
        <v>0.35211882918304938</v>
      </c>
      <c r="N8" s="26" t="s">
        <v>411</v>
      </c>
    </row>
    <row r="9" spans="1:15" s="3" customFormat="1" ht="78.75">
      <c r="A9" s="223"/>
      <c r="B9" s="58" t="s">
        <v>12</v>
      </c>
      <c r="C9" s="170" t="s">
        <v>13</v>
      </c>
      <c r="D9" s="170" t="s">
        <v>14</v>
      </c>
      <c r="E9" s="170" t="s">
        <v>15</v>
      </c>
      <c r="F9" s="23">
        <v>0.02</v>
      </c>
      <c r="G9" s="23">
        <v>0.02</v>
      </c>
      <c r="H9" s="56" t="s">
        <v>401</v>
      </c>
      <c r="I9" s="20">
        <f t="shared" si="0"/>
        <v>0.02</v>
      </c>
      <c r="J9" s="56" t="s">
        <v>402</v>
      </c>
      <c r="K9" s="149">
        <v>218</v>
      </c>
      <c r="L9" s="149">
        <v>94264</v>
      </c>
      <c r="M9" s="193">
        <f t="shared" si="1"/>
        <v>2.3126538233047612E-3</v>
      </c>
      <c r="N9" s="26" t="s">
        <v>409</v>
      </c>
    </row>
    <row r="10" spans="1:15" s="3" customFormat="1" ht="56.25">
      <c r="A10" s="228" t="s">
        <v>16</v>
      </c>
      <c r="B10" s="229" t="s">
        <v>17</v>
      </c>
      <c r="C10" s="170" t="s">
        <v>18</v>
      </c>
      <c r="D10" s="170" t="s">
        <v>19</v>
      </c>
      <c r="E10" s="170" t="s">
        <v>20</v>
      </c>
      <c r="F10" s="23">
        <v>0.1</v>
      </c>
      <c r="G10" s="23">
        <v>0.2</v>
      </c>
      <c r="H10" s="56" t="s">
        <v>373</v>
      </c>
      <c r="I10" s="20">
        <f t="shared" si="0"/>
        <v>0.1</v>
      </c>
      <c r="J10" s="56" t="s">
        <v>374</v>
      </c>
      <c r="K10" s="190">
        <v>10</v>
      </c>
      <c r="L10" s="190">
        <v>10</v>
      </c>
      <c r="M10" s="21">
        <f t="shared" si="1"/>
        <v>1</v>
      </c>
      <c r="N10" s="26" t="s">
        <v>410</v>
      </c>
    </row>
    <row r="11" spans="1:15" s="3" customFormat="1" ht="45">
      <c r="A11" s="228"/>
      <c r="B11" s="230"/>
      <c r="C11" s="170" t="s">
        <v>21</v>
      </c>
      <c r="D11" s="170" t="s">
        <v>22</v>
      </c>
      <c r="E11" s="58" t="s">
        <v>23</v>
      </c>
      <c r="F11" s="23">
        <v>0.2</v>
      </c>
      <c r="G11" s="23">
        <v>0.5</v>
      </c>
      <c r="H11" s="56" t="s">
        <v>377</v>
      </c>
      <c r="I11" s="20">
        <f t="shared" si="0"/>
        <v>0.2</v>
      </c>
      <c r="J11" s="56" t="s">
        <v>378</v>
      </c>
      <c r="K11" s="190">
        <v>0</v>
      </c>
      <c r="L11" s="190">
        <v>30</v>
      </c>
      <c r="M11" s="21">
        <f t="shared" si="1"/>
        <v>0</v>
      </c>
      <c r="N11" s="26" t="s">
        <v>410</v>
      </c>
    </row>
    <row r="14" spans="1:15" ht="22.5" customHeight="1">
      <c r="A14" s="224" t="s">
        <v>24</v>
      </c>
      <c r="B14" s="224"/>
      <c r="C14" s="224"/>
      <c r="D14" s="224"/>
      <c r="E14" s="224"/>
      <c r="F14" s="224"/>
      <c r="G14" s="224"/>
      <c r="H14" s="224"/>
      <c r="I14" s="224"/>
      <c r="J14" s="224"/>
      <c r="K14" s="224"/>
      <c r="M14" s="13"/>
      <c r="N14" s="26"/>
    </row>
    <row r="15" spans="1:15" ht="14.25" customHeight="1">
      <c r="A15" s="225" t="s">
        <v>1</v>
      </c>
      <c r="B15" s="225" t="s">
        <v>313</v>
      </c>
      <c r="C15" s="225" t="s">
        <v>2</v>
      </c>
      <c r="D15" s="225" t="s">
        <v>3</v>
      </c>
      <c r="E15" s="225" t="s">
        <v>4</v>
      </c>
      <c r="F15" s="225" t="s">
        <v>312</v>
      </c>
      <c r="G15" s="226" t="s">
        <v>5</v>
      </c>
      <c r="H15" s="227" t="s">
        <v>354</v>
      </c>
      <c r="I15" s="227"/>
      <c r="J15" s="227"/>
      <c r="K15" s="227" t="s">
        <v>516</v>
      </c>
      <c r="L15" s="227"/>
      <c r="M15" s="227"/>
      <c r="N15" s="26"/>
    </row>
    <row r="16" spans="1:15" s="3" customFormat="1" ht="23.25" customHeight="1">
      <c r="A16" s="225"/>
      <c r="B16" s="225"/>
      <c r="C16" s="225"/>
      <c r="D16" s="225"/>
      <c r="E16" s="225"/>
      <c r="F16" s="225"/>
      <c r="G16" s="226"/>
      <c r="H16" s="14" t="s">
        <v>355</v>
      </c>
      <c r="I16" s="15" t="s">
        <v>356</v>
      </c>
      <c r="J16" s="16" t="s">
        <v>357</v>
      </c>
      <c r="K16" s="59" t="s">
        <v>358</v>
      </c>
      <c r="L16" s="59" t="s">
        <v>359</v>
      </c>
      <c r="M16" s="18" t="s">
        <v>360</v>
      </c>
      <c r="N16" s="26"/>
    </row>
    <row r="17" spans="1:15" s="33" customFormat="1" ht="123.75">
      <c r="A17" s="173" t="s">
        <v>25</v>
      </c>
      <c r="B17" s="57" t="s">
        <v>26</v>
      </c>
      <c r="C17" s="170" t="s">
        <v>27</v>
      </c>
      <c r="D17" s="170" t="s">
        <v>28</v>
      </c>
      <c r="E17" s="58" t="s">
        <v>29</v>
      </c>
      <c r="F17" s="23">
        <v>0.01</v>
      </c>
      <c r="G17" s="23">
        <v>0.03</v>
      </c>
      <c r="H17" s="56" t="s">
        <v>393</v>
      </c>
      <c r="I17" s="20">
        <f>F17</f>
        <v>0.01</v>
      </c>
      <c r="J17" s="56" t="s">
        <v>394</v>
      </c>
      <c r="K17" s="190">
        <v>117</v>
      </c>
      <c r="L17" s="190">
        <v>117</v>
      </c>
      <c r="M17" s="21">
        <f>(K17/L17)</f>
        <v>1</v>
      </c>
      <c r="N17" s="26" t="s">
        <v>416</v>
      </c>
      <c r="O17" s="26" t="s">
        <v>417</v>
      </c>
    </row>
    <row r="18" spans="1:15" s="37" customFormat="1" ht="56.25">
      <c r="A18" s="228" t="s">
        <v>30</v>
      </c>
      <c r="B18" s="223" t="s">
        <v>31</v>
      </c>
      <c r="C18" s="170" t="s">
        <v>315</v>
      </c>
      <c r="D18" s="170" t="s">
        <v>32</v>
      </c>
      <c r="E18" s="58" t="s">
        <v>33</v>
      </c>
      <c r="F18" s="23">
        <v>0.4</v>
      </c>
      <c r="G18" s="23">
        <v>0.6</v>
      </c>
      <c r="H18" s="56" t="s">
        <v>386</v>
      </c>
      <c r="I18" s="20">
        <f t="shared" ref="I18:I21" si="2">F18</f>
        <v>0.4</v>
      </c>
      <c r="J18" s="56" t="s">
        <v>387</v>
      </c>
      <c r="K18" s="190">
        <v>144</v>
      </c>
      <c r="L18" s="190">
        <v>300</v>
      </c>
      <c r="M18" s="21">
        <f>(K18/L18)</f>
        <v>0.48</v>
      </c>
      <c r="N18" s="26" t="s">
        <v>418</v>
      </c>
    </row>
    <row r="19" spans="1:15" s="37" customFormat="1" ht="45">
      <c r="A19" s="228"/>
      <c r="B19" s="223"/>
      <c r="C19" s="170" t="s">
        <v>34</v>
      </c>
      <c r="D19" s="170" t="s">
        <v>35</v>
      </c>
      <c r="E19" s="58" t="s">
        <v>36</v>
      </c>
      <c r="F19" s="23">
        <v>0.4</v>
      </c>
      <c r="G19" s="23">
        <v>0.8</v>
      </c>
      <c r="H19" s="56" t="s">
        <v>386</v>
      </c>
      <c r="I19" s="20">
        <f t="shared" si="2"/>
        <v>0.4</v>
      </c>
      <c r="J19" s="56" t="s">
        <v>387</v>
      </c>
      <c r="K19" s="190">
        <v>38</v>
      </c>
      <c r="L19" s="190">
        <v>157</v>
      </c>
      <c r="M19" s="21">
        <f t="shared" ref="M19:M21" si="3">(K19/L19)</f>
        <v>0.24203821656050956</v>
      </c>
      <c r="N19" s="26" t="s">
        <v>418</v>
      </c>
    </row>
    <row r="20" spans="1:15" s="37" customFormat="1" ht="112.5">
      <c r="A20" s="173" t="s">
        <v>37</v>
      </c>
      <c r="B20" s="58" t="s">
        <v>38</v>
      </c>
      <c r="C20" s="170" t="s">
        <v>39</v>
      </c>
      <c r="D20" s="170" t="s">
        <v>335</v>
      </c>
      <c r="E20" s="58" t="s">
        <v>40</v>
      </c>
      <c r="F20" s="23">
        <v>0.3</v>
      </c>
      <c r="G20" s="23">
        <v>0.5</v>
      </c>
      <c r="H20" s="56" t="s">
        <v>363</v>
      </c>
      <c r="I20" s="20">
        <f t="shared" si="2"/>
        <v>0.3</v>
      </c>
      <c r="J20" s="56" t="s">
        <v>364</v>
      </c>
      <c r="K20" s="191">
        <f>5420+3853+680</f>
        <v>9953</v>
      </c>
      <c r="L20" s="191">
        <f>7313+4886+1020</f>
        <v>13219</v>
      </c>
      <c r="M20" s="21">
        <f>(K20/L20)-1</f>
        <v>-0.24706861335955821</v>
      </c>
      <c r="N20" s="26" t="s">
        <v>421</v>
      </c>
      <c r="O20" s="177"/>
    </row>
    <row r="21" spans="1:15" s="37" customFormat="1" ht="123.75">
      <c r="A21" s="173" t="s">
        <v>41</v>
      </c>
      <c r="B21" s="58" t="s">
        <v>42</v>
      </c>
      <c r="C21" s="170" t="s">
        <v>43</v>
      </c>
      <c r="D21" s="170" t="s">
        <v>336</v>
      </c>
      <c r="E21" s="58" t="s">
        <v>337</v>
      </c>
      <c r="F21" s="23">
        <v>0.3</v>
      </c>
      <c r="G21" s="23">
        <v>0.5</v>
      </c>
      <c r="H21" s="56" t="s">
        <v>363</v>
      </c>
      <c r="I21" s="20">
        <f t="shared" si="2"/>
        <v>0.3</v>
      </c>
      <c r="J21" s="56" t="s">
        <v>364</v>
      </c>
      <c r="K21" s="191">
        <v>1</v>
      </c>
      <c r="L21" s="191">
        <v>3</v>
      </c>
      <c r="M21" s="21">
        <f t="shared" si="3"/>
        <v>0.33333333333333331</v>
      </c>
      <c r="N21" s="26" t="s">
        <v>420</v>
      </c>
    </row>
    <row r="24" spans="1:15" ht="22.5" customHeight="1">
      <c r="A24" s="224" t="s">
        <v>44</v>
      </c>
      <c r="B24" s="224"/>
      <c r="C24" s="224"/>
      <c r="D24" s="224"/>
      <c r="E24" s="224"/>
      <c r="F24" s="224"/>
      <c r="G24" s="224"/>
      <c r="H24" s="224"/>
      <c r="I24" s="224"/>
      <c r="J24" s="224"/>
      <c r="K24" s="224"/>
      <c r="M24" s="13"/>
      <c r="N24" s="26"/>
      <c r="O24" s="53"/>
    </row>
    <row r="25" spans="1:15" ht="14.25" customHeight="1">
      <c r="A25" s="225" t="s">
        <v>1</v>
      </c>
      <c r="B25" s="225" t="s">
        <v>313</v>
      </c>
      <c r="C25" s="225" t="s">
        <v>2</v>
      </c>
      <c r="D25" s="225" t="s">
        <v>3</v>
      </c>
      <c r="E25" s="225" t="s">
        <v>4</v>
      </c>
      <c r="F25" s="225" t="s">
        <v>312</v>
      </c>
      <c r="G25" s="226" t="s">
        <v>5</v>
      </c>
      <c r="H25" s="227" t="s">
        <v>354</v>
      </c>
      <c r="I25" s="227"/>
      <c r="J25" s="227"/>
      <c r="K25" s="227" t="s">
        <v>516</v>
      </c>
      <c r="L25" s="227"/>
      <c r="M25" s="227"/>
      <c r="N25" s="26"/>
      <c r="O25" s="53"/>
    </row>
    <row r="26" spans="1:15" s="3" customFormat="1" ht="23.25" customHeight="1">
      <c r="A26" s="225"/>
      <c r="B26" s="225"/>
      <c r="C26" s="225"/>
      <c r="D26" s="225"/>
      <c r="E26" s="225"/>
      <c r="F26" s="225"/>
      <c r="G26" s="226"/>
      <c r="H26" s="14" t="s">
        <v>355</v>
      </c>
      <c r="I26" s="15" t="s">
        <v>356</v>
      </c>
      <c r="J26" s="16" t="s">
        <v>357</v>
      </c>
      <c r="K26" s="59" t="s">
        <v>358</v>
      </c>
      <c r="L26" s="59" t="s">
        <v>359</v>
      </c>
      <c r="M26" s="18" t="s">
        <v>360</v>
      </c>
      <c r="N26" s="26"/>
      <c r="O26" s="1"/>
    </row>
    <row r="27" spans="1:15" ht="102">
      <c r="A27" s="223" t="s">
        <v>45</v>
      </c>
      <c r="B27" s="223" t="s">
        <v>46</v>
      </c>
      <c r="C27" s="34" t="s">
        <v>47</v>
      </c>
      <c r="D27" s="170" t="s">
        <v>330</v>
      </c>
      <c r="E27" s="170" t="s">
        <v>333</v>
      </c>
      <c r="F27" s="31">
        <v>0.01</v>
      </c>
      <c r="G27" s="23">
        <v>0.02</v>
      </c>
      <c r="H27" s="56" t="s">
        <v>393</v>
      </c>
      <c r="I27" s="20">
        <f t="shared" ref="I27:I29" si="4">F27</f>
        <v>0.01</v>
      </c>
      <c r="J27" s="56" t="s">
        <v>394</v>
      </c>
      <c r="K27" s="190">
        <v>243</v>
      </c>
      <c r="L27" s="190">
        <v>293246</v>
      </c>
      <c r="M27" s="152">
        <f t="shared" ref="M27:M29" si="5">(K27/L27)</f>
        <v>8.2865580434174715E-4</v>
      </c>
      <c r="N27" s="26" t="s">
        <v>430</v>
      </c>
      <c r="O27" s="53"/>
    </row>
    <row r="28" spans="1:15" ht="67.5">
      <c r="A28" s="223"/>
      <c r="B28" s="223"/>
      <c r="C28" s="170" t="s">
        <v>334</v>
      </c>
      <c r="D28" s="170" t="s">
        <v>331</v>
      </c>
      <c r="E28" s="170" t="s">
        <v>48</v>
      </c>
      <c r="F28" s="31">
        <v>0.05</v>
      </c>
      <c r="G28" s="23">
        <v>0.2</v>
      </c>
      <c r="H28" s="56" t="s">
        <v>375</v>
      </c>
      <c r="I28" s="20">
        <f t="shared" si="4"/>
        <v>0.05</v>
      </c>
      <c r="J28" s="56" t="s">
        <v>376</v>
      </c>
      <c r="K28" s="190">
        <v>110</v>
      </c>
      <c r="L28" s="190">
        <v>315</v>
      </c>
      <c r="M28" s="21">
        <f t="shared" si="5"/>
        <v>0.34920634920634919</v>
      </c>
      <c r="N28" s="26" t="s">
        <v>430</v>
      </c>
      <c r="O28" s="53"/>
    </row>
    <row r="29" spans="1:15" ht="56.25">
      <c r="A29" s="223"/>
      <c r="B29" s="223"/>
      <c r="C29" s="170" t="s">
        <v>49</v>
      </c>
      <c r="D29" s="170" t="s">
        <v>332</v>
      </c>
      <c r="E29" s="170" t="s">
        <v>50</v>
      </c>
      <c r="F29" s="40">
        <v>0</v>
      </c>
      <c r="G29" s="23">
        <v>0.6</v>
      </c>
      <c r="H29" s="56" t="s">
        <v>361</v>
      </c>
      <c r="I29" s="20">
        <f t="shared" si="4"/>
        <v>0</v>
      </c>
      <c r="J29" s="56" t="s">
        <v>362</v>
      </c>
      <c r="K29" s="191">
        <v>38</v>
      </c>
      <c r="L29" s="191">
        <v>38</v>
      </c>
      <c r="M29" s="21">
        <f t="shared" si="5"/>
        <v>1</v>
      </c>
      <c r="N29" s="26" t="s">
        <v>430</v>
      </c>
      <c r="O29" s="53"/>
    </row>
    <row r="32" spans="1:15">
      <c r="K32" s="178"/>
      <c r="L32" s="178"/>
    </row>
  </sheetData>
  <mergeCells count="40">
    <mergeCell ref="G5:G6"/>
    <mergeCell ref="H5:J5"/>
    <mergeCell ref="K5:M5"/>
    <mergeCell ref="A1:M1"/>
    <mergeCell ref="A2:M2"/>
    <mergeCell ref="A3:M3"/>
    <mergeCell ref="A4:K4"/>
    <mergeCell ref="A5:A6"/>
    <mergeCell ref="B5:B6"/>
    <mergeCell ref="C5:C6"/>
    <mergeCell ref="D5:D6"/>
    <mergeCell ref="E5:E6"/>
    <mergeCell ref="F5:F6"/>
    <mergeCell ref="A8:A9"/>
    <mergeCell ref="A10:A11"/>
    <mergeCell ref="B10:B11"/>
    <mergeCell ref="A14:K14"/>
    <mergeCell ref="A15:A16"/>
    <mergeCell ref="H15:J15"/>
    <mergeCell ref="K15:M15"/>
    <mergeCell ref="E15:E16"/>
    <mergeCell ref="F15:F16"/>
    <mergeCell ref="G15:G16"/>
    <mergeCell ref="A18:A19"/>
    <mergeCell ref="B18:B19"/>
    <mergeCell ref="B15:B16"/>
    <mergeCell ref="C15:C16"/>
    <mergeCell ref="D15:D16"/>
    <mergeCell ref="A27:A29"/>
    <mergeCell ref="B27:B29"/>
    <mergeCell ref="A24:K24"/>
    <mergeCell ref="A25:A26"/>
    <mergeCell ref="B25:B26"/>
    <mergeCell ref="C25:C26"/>
    <mergeCell ref="D25:D26"/>
    <mergeCell ref="E25:E26"/>
    <mergeCell ref="F25:F26"/>
    <mergeCell ref="G25:G26"/>
    <mergeCell ref="H25:J25"/>
    <mergeCell ref="K25:M25"/>
  </mergeCells>
  <conditionalFormatting sqref="M7:M11">
    <cfRule type="cellIs" dxfId="248" priority="19" operator="greaterThan">
      <formula>I7</formula>
    </cfRule>
    <cfRule type="cellIs" dxfId="247" priority="20" operator="equal">
      <formula>I7</formula>
    </cfRule>
    <cfRule type="cellIs" dxfId="246" priority="21" operator="lessThan">
      <formula>I7</formula>
    </cfRule>
  </conditionalFormatting>
  <conditionalFormatting sqref="M17:M21 M7:M11">
    <cfRule type="cellIs" dxfId="245" priority="16" operator="greaterThan">
      <formula>I7</formula>
    </cfRule>
    <cfRule type="cellIs" dxfId="244" priority="17" operator="equal">
      <formula>I7</formula>
    </cfRule>
    <cfRule type="cellIs" dxfId="243" priority="18" operator="lessThan">
      <formula>I7</formula>
    </cfRule>
  </conditionalFormatting>
  <conditionalFormatting sqref="M17:M21 M7:M11">
    <cfRule type="cellIs" dxfId="242" priority="13" operator="greaterThan">
      <formula>I7</formula>
    </cfRule>
    <cfRule type="cellIs" dxfId="241" priority="14" operator="equal">
      <formula>I7</formula>
    </cfRule>
    <cfRule type="cellIs" dxfId="240" priority="15" operator="lessThan">
      <formula>I7</formula>
    </cfRule>
  </conditionalFormatting>
  <conditionalFormatting sqref="M27:M29">
    <cfRule type="cellIs" dxfId="239" priority="4" operator="greaterThan">
      <formula>I27</formula>
    </cfRule>
    <cfRule type="cellIs" dxfId="238" priority="5" operator="equal">
      <formula>I27</formula>
    </cfRule>
    <cfRule type="cellIs" dxfId="237" priority="6" operator="lessThan">
      <formula>I27</formula>
    </cfRule>
  </conditionalFormatting>
  <conditionalFormatting sqref="M27:M29">
    <cfRule type="cellIs" dxfId="236" priority="1" operator="greaterThan">
      <formula>I27</formula>
    </cfRule>
    <cfRule type="cellIs" dxfId="235" priority="2" operator="equal">
      <formula>I27</formula>
    </cfRule>
    <cfRule type="cellIs" dxfId="234" priority="3" operator="lessThan">
      <formula>I27</formula>
    </cfRule>
  </conditionalFormatting>
  <hyperlinks>
    <hyperlink ref="O3" location="CONCENTRADO!A1" display="CONCENTRADO"/>
    <hyperlink ref="M7" r:id="rId1" display="servicios_publicos_2016\aseo_publico_2016_4.xls"/>
    <hyperlink ref="M8" r:id="rId2" display="servicios_publicos_2016\aseo_publico_2016_5.xls"/>
    <hyperlink ref="M9" r:id="rId3" display="servicios_publicos_2016\panteones_2016.xls"/>
    <hyperlink ref="M10" r:id="rId4" display="servicios_publicos_2016\panteones_2016_1.xls"/>
    <hyperlink ref="M17" r:id="rId5" display="siapa_2016\siapa_2016.xlsx"/>
    <hyperlink ref="M18" r:id="rId6" display="siapa_2016\siapa_2016_1.xlsx"/>
    <hyperlink ref="M19" r:id="rId7" display="siapa_2016\siapa_2016_10.xls"/>
    <hyperlink ref="M20" r:id="rId8" display="siapa_2016\siapa_2016_10.xls"/>
    <hyperlink ref="M21" r:id="rId9" display="siapa_2016\siapa_2016_10.xls"/>
    <hyperlink ref="M28" r:id="rId10" display="siapa_2016\siapa_2016.xlsx"/>
    <hyperlink ref="M29" r:id="rId11" display="siapa_2016\siapa_2016_1.xlsx"/>
    <hyperlink ref="M11" r:id="rId12" display="servicios_publicos_2016\panteones_2016_1.xls"/>
    <hyperlink ref="M27" r:id="rId13" display="siapa_2016\siapa_2016.xlsx"/>
  </hyperlinks>
  <pageMargins left="0.70866141732283472" right="0.70866141732283472" top="0.74803149606299213" bottom="0.74803149606299213" header="0.31496062992125984" footer="0.31496062992125984"/>
  <pageSetup paperSize="5" scale="79" orientation="landscape" r:id="rId14"/>
  <rowBreaks count="2" manualBreakCount="2">
    <brk id="13" max="13" man="1"/>
    <brk id="23" max="13" man="1"/>
  </rowBreaks>
  <colBreaks count="1" manualBreakCount="1">
    <brk id="14" max="1048575" man="1"/>
  </colBreaks>
</worksheet>
</file>

<file path=xl/worksheets/sheet20.xml><?xml version="1.0" encoding="utf-8"?>
<worksheet xmlns="http://schemas.openxmlformats.org/spreadsheetml/2006/main" xmlns:r="http://schemas.openxmlformats.org/officeDocument/2006/relationships">
  <dimension ref="A1:O33"/>
  <sheetViews>
    <sheetView topLeftCell="A22" zoomScaleNormal="100" workbookViewId="0">
      <selection activeCell="D19" sqref="D19"/>
    </sheetView>
  </sheetViews>
  <sheetFormatPr baseColWidth="10" defaultRowHeight="15"/>
  <cols>
    <col min="1" max="1" width="15.140625" style="8" customWidth="1"/>
    <col min="2" max="2" width="15.140625" style="7" customWidth="1"/>
    <col min="3" max="3" width="31" style="8" customWidth="1"/>
    <col min="4" max="4" width="24" style="8" customWidth="1"/>
    <col min="5" max="5" width="22.5703125" style="8" customWidth="1"/>
    <col min="6" max="6" width="11.42578125" style="8" customWidth="1"/>
    <col min="7" max="7" width="11.42578125" style="12" customWidth="1"/>
    <col min="14" max="14" width="11.42578125" style="51"/>
    <col min="15" max="15" width="11.42578125" style="53"/>
  </cols>
  <sheetData>
    <row r="1" spans="1:15" ht="23.25" customHeight="1">
      <c r="A1" s="231" t="s">
        <v>536</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530</v>
      </c>
      <c r="B3" s="232"/>
      <c r="C3" s="232"/>
      <c r="D3" s="232"/>
      <c r="E3" s="232"/>
      <c r="F3" s="232"/>
      <c r="G3" s="232"/>
      <c r="H3" s="232"/>
      <c r="I3" s="232"/>
      <c r="J3" s="232"/>
      <c r="K3" s="232"/>
      <c r="L3" s="232"/>
      <c r="M3" s="232"/>
      <c r="O3" s="141" t="s">
        <v>510</v>
      </c>
    </row>
    <row r="4" spans="1:15" ht="22.5" customHeight="1">
      <c r="A4" s="224" t="s">
        <v>44</v>
      </c>
      <c r="B4" s="224"/>
      <c r="C4" s="224"/>
      <c r="D4" s="224"/>
      <c r="E4" s="224"/>
      <c r="F4" s="224"/>
      <c r="G4" s="224"/>
      <c r="H4" s="224"/>
      <c r="I4" s="224"/>
      <c r="J4" s="224"/>
      <c r="K4" s="224"/>
      <c r="M4" s="13"/>
    </row>
    <row r="5" spans="1:15" ht="14.25" customHeight="1">
      <c r="A5" s="225" t="s">
        <v>1</v>
      </c>
      <c r="B5" s="225" t="s">
        <v>313</v>
      </c>
      <c r="C5" s="225" t="s">
        <v>2</v>
      </c>
      <c r="D5" s="225" t="s">
        <v>3</v>
      </c>
      <c r="E5" s="225" t="s">
        <v>4</v>
      </c>
      <c r="F5" s="225" t="s">
        <v>312</v>
      </c>
      <c r="G5" s="226" t="s">
        <v>5</v>
      </c>
      <c r="H5" s="227" t="s">
        <v>354</v>
      </c>
      <c r="I5" s="227"/>
      <c r="J5" s="227"/>
      <c r="K5" s="227" t="str">
        <f>CONCENTRADO!L12</f>
        <v>EVALUACIÓN JULIO-SEPTIEMBRE DE 2017</v>
      </c>
      <c r="L5" s="227"/>
      <c r="M5" s="227"/>
    </row>
    <row r="6" spans="1:15" s="3" customFormat="1" ht="23.25" customHeight="1">
      <c r="A6" s="225"/>
      <c r="B6" s="225"/>
      <c r="C6" s="225"/>
      <c r="D6" s="225"/>
      <c r="E6" s="225"/>
      <c r="F6" s="225"/>
      <c r="G6" s="226"/>
      <c r="H6" s="14" t="s">
        <v>355</v>
      </c>
      <c r="I6" s="15" t="s">
        <v>356</v>
      </c>
      <c r="J6" s="16" t="s">
        <v>357</v>
      </c>
      <c r="K6" s="17" t="s">
        <v>358</v>
      </c>
      <c r="L6" s="17" t="s">
        <v>359</v>
      </c>
      <c r="M6" s="18" t="s">
        <v>360</v>
      </c>
      <c r="N6" s="51"/>
      <c r="O6" s="1"/>
    </row>
    <row r="7" spans="1:15" s="4" customFormat="1" ht="45">
      <c r="A7" s="235" t="s">
        <v>151</v>
      </c>
      <c r="B7" s="228" t="s">
        <v>152</v>
      </c>
      <c r="C7" s="22" t="s">
        <v>153</v>
      </c>
      <c r="D7" s="22" t="s">
        <v>154</v>
      </c>
      <c r="E7" s="22" t="s">
        <v>155</v>
      </c>
      <c r="F7" s="31">
        <v>1</v>
      </c>
      <c r="G7" s="23">
        <v>1</v>
      </c>
      <c r="H7" s="19" t="s">
        <v>383</v>
      </c>
      <c r="I7" s="50">
        <f t="shared" ref="I7:I9" si="0">F7</f>
        <v>1</v>
      </c>
      <c r="J7" s="20">
        <v>1</v>
      </c>
      <c r="K7" s="19">
        <f>'SECRETARIA DEL AYUNTAMIENTO'!K24</f>
        <v>2</v>
      </c>
      <c r="L7" s="60">
        <f>'SECRETARIA DEL AYUNTAMIENTO'!L24</f>
        <v>59</v>
      </c>
      <c r="M7" s="21">
        <f>(K7/L7)</f>
        <v>3.3898305084745763E-2</v>
      </c>
      <c r="N7" s="51" t="s">
        <v>423</v>
      </c>
      <c r="O7" s="54"/>
    </row>
    <row r="8" spans="1:15" s="4" customFormat="1" ht="45">
      <c r="A8" s="236"/>
      <c r="B8" s="228"/>
      <c r="C8" s="22" t="s">
        <v>156</v>
      </c>
      <c r="D8" s="22" t="s">
        <v>157</v>
      </c>
      <c r="E8" s="34" t="s">
        <v>158</v>
      </c>
      <c r="F8" s="31">
        <v>1</v>
      </c>
      <c r="G8" s="31">
        <v>1</v>
      </c>
      <c r="H8" s="19" t="s">
        <v>383</v>
      </c>
      <c r="I8" s="50"/>
      <c r="J8" s="20">
        <v>1</v>
      </c>
      <c r="K8" s="60">
        <f>'SECRETARIA DEL AYUNTAMIENTO'!K25</f>
        <v>429</v>
      </c>
      <c r="L8" s="60">
        <f>'SECRETARIA DEL AYUNTAMIENTO'!L25</f>
        <v>429</v>
      </c>
      <c r="M8" s="21">
        <f>(K8/L8)</f>
        <v>1</v>
      </c>
      <c r="N8" s="51" t="s">
        <v>423</v>
      </c>
      <c r="O8" s="54"/>
    </row>
    <row r="9" spans="1:15" s="4" customFormat="1" ht="67.5">
      <c r="A9" s="236"/>
      <c r="B9" s="22" t="s">
        <v>235</v>
      </c>
      <c r="C9" s="22" t="s">
        <v>236</v>
      </c>
      <c r="D9" s="22" t="s">
        <v>237</v>
      </c>
      <c r="E9" s="19" t="s">
        <v>238</v>
      </c>
      <c r="F9" s="20">
        <v>1</v>
      </c>
      <c r="G9" s="20">
        <v>1</v>
      </c>
      <c r="H9" s="19" t="s">
        <v>383</v>
      </c>
      <c r="I9" s="50">
        <f t="shared" si="0"/>
        <v>1</v>
      </c>
      <c r="J9" s="20">
        <v>1</v>
      </c>
      <c r="K9" s="19">
        <f>'OFICINA DE LA PRESIDENCIA'!K7</f>
        <v>183</v>
      </c>
      <c r="L9" s="60">
        <f>'OFICINA DE LA PRESIDENCIA'!L7</f>
        <v>191</v>
      </c>
      <c r="M9" s="21">
        <f t="shared" ref="M9:M11" si="1">(K9/L9)</f>
        <v>0.95811518324607325</v>
      </c>
      <c r="N9" s="26" t="s">
        <v>424</v>
      </c>
      <c r="O9" s="53"/>
    </row>
    <row r="10" spans="1:15" s="4" customFormat="1" ht="112.5">
      <c r="A10" s="236"/>
      <c r="B10" s="38" t="s">
        <v>253</v>
      </c>
      <c r="C10" s="19" t="s">
        <v>254</v>
      </c>
      <c r="D10" s="19" t="s">
        <v>255</v>
      </c>
      <c r="E10" s="19" t="s">
        <v>256</v>
      </c>
      <c r="F10" s="20">
        <v>0.6</v>
      </c>
      <c r="G10" s="20">
        <v>0.7</v>
      </c>
      <c r="H10" s="19" t="s">
        <v>391</v>
      </c>
      <c r="I10" s="20">
        <f t="shared" ref="I10:I29" si="2">F10</f>
        <v>0.6</v>
      </c>
      <c r="J10" s="19" t="s">
        <v>392</v>
      </c>
      <c r="K10" s="19">
        <f>CONTRALORIA!K12</f>
        <v>31</v>
      </c>
      <c r="L10" s="60">
        <f>CONTRALORIA!L12</f>
        <v>32</v>
      </c>
      <c r="M10" s="21">
        <f t="shared" si="1"/>
        <v>0.96875</v>
      </c>
      <c r="N10" s="26" t="s">
        <v>527</v>
      </c>
      <c r="O10" s="53"/>
    </row>
    <row r="11" spans="1:15" s="4" customFormat="1" ht="22.5">
      <c r="A11" s="236"/>
      <c r="B11" s="229" t="s">
        <v>246</v>
      </c>
      <c r="C11" s="55" t="s">
        <v>324</v>
      </c>
      <c r="D11" s="19" t="s">
        <v>325</v>
      </c>
      <c r="E11" s="19" t="s">
        <v>326</v>
      </c>
      <c r="F11" s="20">
        <v>0.25</v>
      </c>
      <c r="G11" s="20">
        <v>1</v>
      </c>
      <c r="H11" s="19" t="s">
        <v>384</v>
      </c>
      <c r="I11" s="20">
        <f t="shared" si="2"/>
        <v>0.25</v>
      </c>
      <c r="J11" s="19" t="s">
        <v>385</v>
      </c>
      <c r="K11" s="19">
        <f>TESORERIA!K7</f>
        <v>489136807</v>
      </c>
      <c r="L11" s="60">
        <f>TESORERIA!L7</f>
        <v>576382630</v>
      </c>
      <c r="M11" s="21">
        <f t="shared" si="1"/>
        <v>0.84863210919454668</v>
      </c>
      <c r="N11" s="26" t="s">
        <v>432</v>
      </c>
      <c r="O11" s="54"/>
    </row>
    <row r="12" spans="1:15" s="4" customFormat="1" ht="56.25">
      <c r="A12" s="237"/>
      <c r="B12" s="230"/>
      <c r="C12" s="19" t="s">
        <v>247</v>
      </c>
      <c r="D12" s="19" t="s">
        <v>248</v>
      </c>
      <c r="E12" s="19" t="s">
        <v>249</v>
      </c>
      <c r="F12" s="20">
        <v>1</v>
      </c>
      <c r="G12" s="20">
        <v>1</v>
      </c>
      <c r="H12" s="19" t="s">
        <v>383</v>
      </c>
      <c r="I12" s="50">
        <v>0</v>
      </c>
      <c r="J12" s="20">
        <v>1</v>
      </c>
      <c r="K12" s="60">
        <f>TESORERIA!K8</f>
        <v>4</v>
      </c>
      <c r="L12" s="60">
        <f>TESORERIA!L8</f>
        <v>4</v>
      </c>
      <c r="M12" s="21">
        <f t="shared" ref="M12:M29" si="3">(K12/L12)</f>
        <v>1</v>
      </c>
      <c r="N12" s="26" t="s">
        <v>432</v>
      </c>
      <c r="O12" s="54"/>
    </row>
    <row r="13" spans="1:15" s="4" customFormat="1" ht="49.5">
      <c r="A13" s="223" t="s">
        <v>239</v>
      </c>
      <c r="B13" s="223" t="s">
        <v>311</v>
      </c>
      <c r="C13" s="22" t="s">
        <v>202</v>
      </c>
      <c r="D13" s="22" t="s">
        <v>203</v>
      </c>
      <c r="E13" s="22" t="s">
        <v>204</v>
      </c>
      <c r="F13" s="31">
        <v>0</v>
      </c>
      <c r="G13" s="31">
        <v>1</v>
      </c>
      <c r="H13" s="19" t="s">
        <v>361</v>
      </c>
      <c r="I13" s="20">
        <f t="shared" si="2"/>
        <v>0</v>
      </c>
      <c r="J13" s="19" t="s">
        <v>362</v>
      </c>
      <c r="K13" s="60">
        <f>TESORERIA!K9</f>
        <v>0</v>
      </c>
      <c r="L13" s="60">
        <f>TESORERIA!L9</f>
        <v>0</v>
      </c>
      <c r="M13" s="188" t="s">
        <v>539</v>
      </c>
      <c r="N13" s="26" t="s">
        <v>425</v>
      </c>
      <c r="O13" s="54"/>
    </row>
    <row r="14" spans="1:15" s="4" customFormat="1" ht="45">
      <c r="A14" s="223"/>
      <c r="B14" s="223"/>
      <c r="C14" s="22" t="s">
        <v>205</v>
      </c>
      <c r="D14" s="22" t="s">
        <v>206</v>
      </c>
      <c r="E14" s="22" t="s">
        <v>207</v>
      </c>
      <c r="F14" s="31">
        <v>0.2</v>
      </c>
      <c r="G14" s="31">
        <v>1</v>
      </c>
      <c r="H14" s="19" t="s">
        <v>377</v>
      </c>
      <c r="I14" s="20">
        <f t="shared" si="2"/>
        <v>0.2</v>
      </c>
      <c r="J14" s="19" t="s">
        <v>378</v>
      </c>
      <c r="K14" s="60">
        <f>TESORERIA!K10</f>
        <v>2</v>
      </c>
      <c r="L14" s="60">
        <f>TESORERIA!L10</f>
        <v>3</v>
      </c>
      <c r="M14" s="21">
        <f t="shared" si="3"/>
        <v>0.66666666666666663</v>
      </c>
      <c r="N14" s="26" t="s">
        <v>425</v>
      </c>
      <c r="O14" s="54"/>
    </row>
    <row r="15" spans="1:15" s="4" customFormat="1" ht="56.25">
      <c r="A15" s="223"/>
      <c r="B15" s="223"/>
      <c r="C15" s="19" t="s">
        <v>304</v>
      </c>
      <c r="D15" s="22" t="s">
        <v>352</v>
      </c>
      <c r="E15" s="19" t="s">
        <v>208</v>
      </c>
      <c r="F15" s="32">
        <v>0.05</v>
      </c>
      <c r="G15" s="20">
        <v>0.1</v>
      </c>
      <c r="H15" s="19" t="s">
        <v>375</v>
      </c>
      <c r="I15" s="20">
        <f t="shared" si="2"/>
        <v>0.05</v>
      </c>
      <c r="J15" s="19" t="s">
        <v>376</v>
      </c>
      <c r="K15" s="60">
        <f>TESORERIA!K11</f>
        <v>19577848.23</v>
      </c>
      <c r="L15" s="60">
        <f>TESORERIA!L11</f>
        <v>109776757.76000001</v>
      </c>
      <c r="M15" s="21">
        <f t="shared" si="3"/>
        <v>0.17834237983965759</v>
      </c>
      <c r="N15" s="26" t="s">
        <v>426</v>
      </c>
      <c r="O15" s="54"/>
    </row>
    <row r="16" spans="1:15" s="4" customFormat="1" ht="56.25">
      <c r="A16" s="223"/>
      <c r="B16" s="223"/>
      <c r="C16" s="22" t="s">
        <v>209</v>
      </c>
      <c r="D16" s="22" t="s">
        <v>351</v>
      </c>
      <c r="E16" s="22" t="s">
        <v>350</v>
      </c>
      <c r="F16" s="31">
        <v>0</v>
      </c>
      <c r="G16" s="23">
        <v>0.1</v>
      </c>
      <c r="H16" s="19" t="s">
        <v>361</v>
      </c>
      <c r="I16" s="20">
        <f t="shared" si="2"/>
        <v>0</v>
      </c>
      <c r="J16" s="19" t="s">
        <v>362</v>
      </c>
      <c r="K16" s="60">
        <f>TESORERIA!K12</f>
        <v>353</v>
      </c>
      <c r="L16" s="60">
        <f>TESORERIA!L12</f>
        <v>12360</v>
      </c>
      <c r="M16" s="21">
        <f t="shared" si="3"/>
        <v>2.8559870550161813E-2</v>
      </c>
      <c r="N16" s="26" t="s">
        <v>426</v>
      </c>
      <c r="O16" s="54"/>
    </row>
    <row r="17" spans="1:15" s="4" customFormat="1" ht="56.25">
      <c r="A17" s="223"/>
      <c r="B17" s="223"/>
      <c r="C17" s="19" t="s">
        <v>210</v>
      </c>
      <c r="D17" s="22" t="s">
        <v>353</v>
      </c>
      <c r="E17" s="19" t="s">
        <v>211</v>
      </c>
      <c r="F17" s="32">
        <v>0.1</v>
      </c>
      <c r="G17" s="20">
        <v>0.2</v>
      </c>
      <c r="H17" s="19" t="s">
        <v>373</v>
      </c>
      <c r="I17" s="20">
        <f t="shared" si="2"/>
        <v>0.1</v>
      </c>
      <c r="J17" s="19" t="s">
        <v>374</v>
      </c>
      <c r="K17" s="60">
        <f>TESORERIA!K13</f>
        <v>0</v>
      </c>
      <c r="L17" s="60">
        <f>TESORERIA!L13</f>
        <v>0</v>
      </c>
      <c r="M17" s="186" t="s">
        <v>540</v>
      </c>
      <c r="N17" s="26" t="s">
        <v>426</v>
      </c>
      <c r="O17" s="54"/>
    </row>
    <row r="18" spans="1:15" s="4" customFormat="1" ht="33.75">
      <c r="A18" s="223"/>
      <c r="B18" s="223"/>
      <c r="C18" s="22" t="s">
        <v>240</v>
      </c>
      <c r="D18" s="22" t="s">
        <v>241</v>
      </c>
      <c r="E18" s="19" t="s">
        <v>242</v>
      </c>
      <c r="F18" s="20">
        <v>1</v>
      </c>
      <c r="G18" s="20">
        <v>1</v>
      </c>
      <c r="H18" s="19" t="s">
        <v>383</v>
      </c>
      <c r="I18" s="50">
        <f t="shared" si="2"/>
        <v>1</v>
      </c>
      <c r="J18" s="20">
        <v>1</v>
      </c>
      <c r="K18" s="19">
        <f>'SECRETARIA DEL AYUNTAMIENTO'!K26</f>
        <v>7</v>
      </c>
      <c r="L18" s="60">
        <f>'SECRETARIA DEL AYUNTAMIENTO'!L26</f>
        <v>10</v>
      </c>
      <c r="M18" s="21">
        <f t="shared" si="3"/>
        <v>0.7</v>
      </c>
      <c r="N18" s="26" t="s">
        <v>435</v>
      </c>
      <c r="O18" s="54"/>
    </row>
    <row r="19" spans="1:15" s="4" customFormat="1" ht="56.25">
      <c r="A19" s="223"/>
      <c r="B19" s="223"/>
      <c r="C19" s="22" t="s">
        <v>307</v>
      </c>
      <c r="D19" s="22" t="s">
        <v>306</v>
      </c>
      <c r="E19" s="19" t="s">
        <v>308</v>
      </c>
      <c r="F19" s="20">
        <v>0.95</v>
      </c>
      <c r="G19" s="20">
        <v>1</v>
      </c>
      <c r="H19" s="19" t="s">
        <v>395</v>
      </c>
      <c r="I19" s="20">
        <f t="shared" si="2"/>
        <v>0.95</v>
      </c>
      <c r="J19" s="19" t="s">
        <v>396</v>
      </c>
      <c r="K19" s="60">
        <f>'SECRETARIA DEL AYUNTAMIENTO'!K27</f>
        <v>7262</v>
      </c>
      <c r="L19" s="60">
        <f>'SECRETARIA DEL AYUNTAMIENTO'!L27</f>
        <v>7262</v>
      </c>
      <c r="M19" s="21">
        <f t="shared" si="3"/>
        <v>1</v>
      </c>
      <c r="N19" s="26" t="s">
        <v>434</v>
      </c>
      <c r="O19" s="54"/>
    </row>
    <row r="20" spans="1:15" s="4" customFormat="1" ht="56.25">
      <c r="A20" s="223"/>
      <c r="B20" s="223"/>
      <c r="C20" s="19" t="s">
        <v>243</v>
      </c>
      <c r="D20" s="19" t="s">
        <v>244</v>
      </c>
      <c r="E20" s="19" t="s">
        <v>245</v>
      </c>
      <c r="F20" s="20">
        <v>1</v>
      </c>
      <c r="G20" s="20">
        <v>1</v>
      </c>
      <c r="H20" s="19" t="s">
        <v>383</v>
      </c>
      <c r="I20" s="50">
        <f t="shared" si="2"/>
        <v>1</v>
      </c>
      <c r="J20" s="20">
        <v>1</v>
      </c>
      <c r="K20" s="19">
        <f>TESORERIA!K14</f>
        <v>353362331.62</v>
      </c>
      <c r="L20" s="60">
        <f>TESORERIA!L14</f>
        <v>311999161.75999999</v>
      </c>
      <c r="M20" s="21">
        <f t="shared" si="3"/>
        <v>1.1325746185556034</v>
      </c>
      <c r="N20" s="52" t="s">
        <v>431</v>
      </c>
      <c r="O20" s="54"/>
    </row>
    <row r="21" spans="1:15" s="4" customFormat="1" ht="33.75">
      <c r="A21" s="223"/>
      <c r="B21" s="223"/>
      <c r="C21" s="39" t="s">
        <v>250</v>
      </c>
      <c r="D21" s="22" t="s">
        <v>251</v>
      </c>
      <c r="E21" s="19" t="s">
        <v>252</v>
      </c>
      <c r="F21" s="20">
        <v>0.25</v>
      </c>
      <c r="G21" s="20">
        <v>1</v>
      </c>
      <c r="H21" s="19" t="s">
        <v>384</v>
      </c>
      <c r="I21" s="20">
        <f t="shared" si="2"/>
        <v>0.25</v>
      </c>
      <c r="J21" s="19" t="s">
        <v>385</v>
      </c>
      <c r="K21" s="19">
        <f>'SERVICIOS PUBLICOS'!K29</f>
        <v>490</v>
      </c>
      <c r="L21" s="60">
        <f>'SERVICIOS PUBLICOS'!L29</f>
        <v>706</v>
      </c>
      <c r="M21" s="21">
        <f t="shared" si="3"/>
        <v>0.69405099150141647</v>
      </c>
      <c r="N21" s="26" t="s">
        <v>427</v>
      </c>
      <c r="O21" s="54"/>
    </row>
    <row r="22" spans="1:15" s="4" customFormat="1" ht="56.25">
      <c r="A22" s="223" t="s">
        <v>123</v>
      </c>
      <c r="B22" s="223" t="s">
        <v>124</v>
      </c>
      <c r="C22" s="22" t="s">
        <v>125</v>
      </c>
      <c r="D22" s="22" t="s">
        <v>327</v>
      </c>
      <c r="E22" s="22" t="s">
        <v>126</v>
      </c>
      <c r="F22" s="31">
        <v>0.6</v>
      </c>
      <c r="G22" s="31">
        <v>0.8</v>
      </c>
      <c r="H22" s="19" t="s">
        <v>391</v>
      </c>
      <c r="I22" s="20">
        <f t="shared" si="2"/>
        <v>0.6</v>
      </c>
      <c r="J22" s="19" t="s">
        <v>392</v>
      </c>
      <c r="K22" s="19">
        <f>'OFICINA DE LA PRESIDENCIA'!K8</f>
        <v>0</v>
      </c>
      <c r="L22" s="60">
        <f>'OFICINA DE LA PRESIDENCIA'!L8</f>
        <v>0</v>
      </c>
      <c r="M22" s="159" t="s">
        <v>525</v>
      </c>
      <c r="N22" s="26" t="s">
        <v>428</v>
      </c>
      <c r="O22" s="54"/>
    </row>
    <row r="23" spans="1:15" s="4" customFormat="1" ht="33.75">
      <c r="A23" s="223"/>
      <c r="B23" s="223"/>
      <c r="C23" s="223" t="s">
        <v>309</v>
      </c>
      <c r="D23" s="22" t="s">
        <v>127</v>
      </c>
      <c r="E23" s="22" t="s">
        <v>310</v>
      </c>
      <c r="F23" s="31">
        <v>0.9</v>
      </c>
      <c r="G23" s="23">
        <v>1</v>
      </c>
      <c r="H23" s="19" t="s">
        <v>397</v>
      </c>
      <c r="I23" s="20">
        <f t="shared" si="2"/>
        <v>0.9</v>
      </c>
      <c r="J23" s="19" t="s">
        <v>398</v>
      </c>
      <c r="K23" s="60">
        <f>'OFICINA DE LA PRESIDENCIA'!K9</f>
        <v>149</v>
      </c>
      <c r="L23" s="60">
        <f>'OFICINA DE LA PRESIDENCIA'!L9</f>
        <v>149</v>
      </c>
      <c r="M23" s="21">
        <f t="shared" si="3"/>
        <v>1</v>
      </c>
      <c r="N23" s="26" t="s">
        <v>428</v>
      </c>
      <c r="O23" s="54"/>
    </row>
    <row r="24" spans="1:15" s="4" customFormat="1" ht="33.75">
      <c r="A24" s="223"/>
      <c r="B24" s="223"/>
      <c r="C24" s="223"/>
      <c r="D24" s="22" t="s">
        <v>128</v>
      </c>
      <c r="E24" s="22" t="s">
        <v>129</v>
      </c>
      <c r="F24" s="31">
        <v>0.25</v>
      </c>
      <c r="G24" s="23">
        <v>0.4</v>
      </c>
      <c r="H24" s="19" t="s">
        <v>384</v>
      </c>
      <c r="I24" s="20">
        <f t="shared" si="2"/>
        <v>0.25</v>
      </c>
      <c r="J24" s="19" t="s">
        <v>385</v>
      </c>
      <c r="K24" s="60">
        <f>'OFICINA DE LA PRESIDENCIA'!K10</f>
        <v>143</v>
      </c>
      <c r="L24" s="60">
        <f>'OFICINA DE LA PRESIDENCIA'!L10</f>
        <v>149</v>
      </c>
      <c r="M24" s="21">
        <f t="shared" si="3"/>
        <v>0.95973154362416102</v>
      </c>
      <c r="N24" s="26" t="s">
        <v>428</v>
      </c>
      <c r="O24" s="54"/>
    </row>
    <row r="25" spans="1:15" s="4" customFormat="1" ht="56.25">
      <c r="A25" s="228" t="s">
        <v>212</v>
      </c>
      <c r="B25" s="228" t="s">
        <v>213</v>
      </c>
      <c r="C25" s="19" t="s">
        <v>214</v>
      </c>
      <c r="D25" s="22" t="s">
        <v>328</v>
      </c>
      <c r="E25" s="19" t="s">
        <v>305</v>
      </c>
      <c r="F25" s="32">
        <v>0.1</v>
      </c>
      <c r="G25" s="20">
        <v>0.2</v>
      </c>
      <c r="H25" s="19" t="s">
        <v>373</v>
      </c>
      <c r="I25" s="20">
        <f t="shared" si="2"/>
        <v>0.1</v>
      </c>
      <c r="J25" s="19" t="s">
        <v>374</v>
      </c>
      <c r="K25" s="19">
        <f>TESORERIA!K15</f>
        <v>0</v>
      </c>
      <c r="L25" s="60">
        <f>TESORERIA!L15</f>
        <v>3851</v>
      </c>
      <c r="M25" s="21">
        <f t="shared" si="3"/>
        <v>0</v>
      </c>
      <c r="N25" s="26" t="s">
        <v>429</v>
      </c>
      <c r="O25" s="54"/>
    </row>
    <row r="26" spans="1:15" s="4" customFormat="1" ht="45">
      <c r="A26" s="228"/>
      <c r="B26" s="228"/>
      <c r="C26" s="19" t="s">
        <v>215</v>
      </c>
      <c r="D26" s="22" t="s">
        <v>329</v>
      </c>
      <c r="E26" s="19" t="s">
        <v>216</v>
      </c>
      <c r="F26" s="20">
        <v>1</v>
      </c>
      <c r="G26" s="20">
        <v>1</v>
      </c>
      <c r="H26" s="164" t="s">
        <v>383</v>
      </c>
      <c r="I26" s="50">
        <f t="shared" si="2"/>
        <v>1</v>
      </c>
      <c r="J26" s="20">
        <v>1</v>
      </c>
      <c r="K26" s="192">
        <f>TESORERIA!K16</f>
        <v>0</v>
      </c>
      <c r="L26" s="192">
        <f>TESORERIA!L16</f>
        <v>0</v>
      </c>
      <c r="M26" s="192" t="s">
        <v>541</v>
      </c>
      <c r="N26" s="26" t="s">
        <v>429</v>
      </c>
      <c r="O26" s="54"/>
    </row>
    <row r="27" spans="1:15" ht="79.5">
      <c r="A27" s="223" t="s">
        <v>45</v>
      </c>
      <c r="B27" s="223" t="s">
        <v>46</v>
      </c>
      <c r="C27" s="34" t="s">
        <v>47</v>
      </c>
      <c r="D27" s="22" t="s">
        <v>330</v>
      </c>
      <c r="E27" s="22" t="s">
        <v>333</v>
      </c>
      <c r="F27" s="31">
        <v>0.01</v>
      </c>
      <c r="G27" s="23">
        <v>0.02</v>
      </c>
      <c r="H27" s="19" t="s">
        <v>393</v>
      </c>
      <c r="I27" s="20">
        <f t="shared" si="2"/>
        <v>0.01</v>
      </c>
      <c r="J27" s="19" t="s">
        <v>394</v>
      </c>
      <c r="K27" s="19">
        <f>BIENESTAR!K27</f>
        <v>243</v>
      </c>
      <c r="L27" s="60">
        <f>BIENESTAR!L27</f>
        <v>293246</v>
      </c>
      <c r="M27" s="152">
        <f t="shared" si="3"/>
        <v>8.2865580434174715E-4</v>
      </c>
      <c r="N27" s="26" t="s">
        <v>430</v>
      </c>
    </row>
    <row r="28" spans="1:15" ht="67.5">
      <c r="A28" s="223"/>
      <c r="B28" s="223"/>
      <c r="C28" s="22" t="s">
        <v>334</v>
      </c>
      <c r="D28" s="22" t="s">
        <v>331</v>
      </c>
      <c r="E28" s="22" t="s">
        <v>48</v>
      </c>
      <c r="F28" s="31">
        <v>0.05</v>
      </c>
      <c r="G28" s="23">
        <v>0.2</v>
      </c>
      <c r="H28" s="19" t="s">
        <v>375</v>
      </c>
      <c r="I28" s="20">
        <f t="shared" si="2"/>
        <v>0.05</v>
      </c>
      <c r="J28" s="19" t="s">
        <v>376</v>
      </c>
      <c r="K28" s="60">
        <f>BIENESTAR!K28</f>
        <v>110</v>
      </c>
      <c r="L28" s="60">
        <f>BIENESTAR!L28</f>
        <v>315</v>
      </c>
      <c r="M28" s="21">
        <f t="shared" si="3"/>
        <v>0.34920634920634919</v>
      </c>
      <c r="N28" s="26" t="s">
        <v>430</v>
      </c>
    </row>
    <row r="29" spans="1:15" ht="56.25">
      <c r="A29" s="223"/>
      <c r="B29" s="223"/>
      <c r="C29" s="22" t="s">
        <v>49</v>
      </c>
      <c r="D29" s="22" t="s">
        <v>332</v>
      </c>
      <c r="E29" s="22" t="s">
        <v>50</v>
      </c>
      <c r="F29" s="40">
        <v>0</v>
      </c>
      <c r="G29" s="23">
        <v>0.6</v>
      </c>
      <c r="H29" s="19" t="s">
        <v>361</v>
      </c>
      <c r="I29" s="20">
        <f t="shared" si="2"/>
        <v>0</v>
      </c>
      <c r="J29" s="19" t="s">
        <v>362</v>
      </c>
      <c r="K29" s="60">
        <f>BIENESTAR!K29</f>
        <v>38</v>
      </c>
      <c r="L29" s="60">
        <f>BIENESTAR!L29</f>
        <v>38</v>
      </c>
      <c r="M29" s="21">
        <f t="shared" si="3"/>
        <v>1</v>
      </c>
      <c r="N29" s="26" t="s">
        <v>430</v>
      </c>
    </row>
    <row r="30" spans="1:15">
      <c r="N30" s="26"/>
    </row>
    <row r="31" spans="1:15">
      <c r="N31" s="26"/>
    </row>
    <row r="32" spans="1:15" ht="15" customHeight="1">
      <c r="A32" s="246" t="s">
        <v>531</v>
      </c>
      <c r="B32" s="247"/>
      <c r="C32" s="247"/>
      <c r="D32" s="246" t="s">
        <v>535</v>
      </c>
      <c r="E32" s="246"/>
      <c r="F32" s="246"/>
      <c r="G32" s="246" t="s">
        <v>533</v>
      </c>
      <c r="H32" s="247"/>
      <c r="I32" s="247"/>
      <c r="J32" s="246" t="s">
        <v>512</v>
      </c>
      <c r="K32" s="247"/>
      <c r="L32" s="247"/>
      <c r="M32" s="247"/>
      <c r="N32" s="11"/>
      <c r="O32"/>
    </row>
    <row r="33" spans="1:15">
      <c r="A33" s="248" t="s">
        <v>513</v>
      </c>
      <c r="B33" s="248"/>
      <c r="C33" s="248"/>
      <c r="D33" s="248" t="s">
        <v>534</v>
      </c>
      <c r="E33" s="248"/>
      <c r="F33" s="248"/>
      <c r="G33" s="248" t="s">
        <v>532</v>
      </c>
      <c r="H33" s="248"/>
      <c r="I33" s="248"/>
      <c r="J33" s="248" t="s">
        <v>514</v>
      </c>
      <c r="K33" s="248"/>
      <c r="L33" s="248"/>
      <c r="M33" s="248"/>
      <c r="N33" s="11"/>
      <c r="O33"/>
    </row>
  </sheetData>
  <mergeCells count="33">
    <mergeCell ref="A32:C32"/>
    <mergeCell ref="D32:F32"/>
    <mergeCell ref="G32:I32"/>
    <mergeCell ref="J32:M32"/>
    <mergeCell ref="A33:C33"/>
    <mergeCell ref="D33:F33"/>
    <mergeCell ref="G33:I33"/>
    <mergeCell ref="J33:M33"/>
    <mergeCell ref="A1:M1"/>
    <mergeCell ref="A2:M2"/>
    <mergeCell ref="A3:M3"/>
    <mergeCell ref="A4:K4"/>
    <mergeCell ref="A5:A6"/>
    <mergeCell ref="B5:B6"/>
    <mergeCell ref="C5:C6"/>
    <mergeCell ref="D5:D6"/>
    <mergeCell ref="E5:E6"/>
    <mergeCell ref="F5:F6"/>
    <mergeCell ref="G5:G6"/>
    <mergeCell ref="H5:J5"/>
    <mergeCell ref="K5:M5"/>
    <mergeCell ref="B7:B8"/>
    <mergeCell ref="A13:A21"/>
    <mergeCell ref="B13:B21"/>
    <mergeCell ref="A7:A12"/>
    <mergeCell ref="C23:C24"/>
    <mergeCell ref="B11:B12"/>
    <mergeCell ref="A25:A26"/>
    <mergeCell ref="B25:B26"/>
    <mergeCell ref="A27:A29"/>
    <mergeCell ref="B27:B29"/>
    <mergeCell ref="A22:A24"/>
    <mergeCell ref="B22:B24"/>
  </mergeCells>
  <conditionalFormatting sqref="M7:M12 M18:M21 M14:M16 M23:M25 M27:M29">
    <cfRule type="cellIs" dxfId="41" priority="10" operator="greaterThan">
      <formula>I7</formula>
    </cfRule>
    <cfRule type="cellIs" dxfId="40" priority="11" operator="equal">
      <formula>I7</formula>
    </cfRule>
    <cfRule type="cellIs" dxfId="39" priority="12" operator="lessThan">
      <formula>I7</formula>
    </cfRule>
  </conditionalFormatting>
  <conditionalFormatting sqref="M7:M12 M18:M21 M14:M16 M23:M25 M27:M29">
    <cfRule type="cellIs" dxfId="38" priority="7" operator="greaterThan">
      <formula>I7</formula>
    </cfRule>
    <cfRule type="cellIs" dxfId="37" priority="8" operator="equal">
      <formula>I7</formula>
    </cfRule>
    <cfRule type="cellIs" dxfId="36" priority="9" operator="lessThan">
      <formula>I7</formula>
    </cfRule>
  </conditionalFormatting>
  <hyperlinks>
    <hyperlink ref="M7" r:id="rId1" display="siapa_2016\siapa_2016.xlsx"/>
    <hyperlink ref="M10" r:id="rId2" display="siapa_2016\siapa_2016.xlsx"/>
    <hyperlink ref="M16" r:id="rId3" display="siapa_2016\siapa_2016.xlsx"/>
    <hyperlink ref="M19" r:id="rId4" display="siapa_2016\siapa_2016.xlsx"/>
    <hyperlink ref="M25" r:id="rId5" display="siapa_2016\siapa_2016.xlsx"/>
    <hyperlink ref="M28" r:id="rId6" display="siapa_2016\siapa_2016.xlsx"/>
    <hyperlink ref="M11" r:id="rId7" display="siapa_2016\siapa_2016_1.xlsx"/>
    <hyperlink ref="M23" r:id="rId8" display="siapa_2016\siapa_2016_1.xlsx"/>
    <hyperlink ref="M29" r:id="rId9" display="siapa_2016\siapa_2016_1.xlsx"/>
    <hyperlink ref="M12" r:id="rId10" display="siapa_2016\siapa_2016.xlsx"/>
    <hyperlink ref="M15" r:id="rId11" display="siapa_2016\siapa_2016.xlsx"/>
    <hyperlink ref="M18" r:id="rId12" display="siapa_2016\siapa_2016.xlsx"/>
    <hyperlink ref="M21" r:id="rId13" display="siapa_2016\siapa_2016.xlsx"/>
    <hyperlink ref="M24" r:id="rId14" display="siapa_2016\siapa_2016.xlsx"/>
    <hyperlink ref="M27" r:id="rId15" display="siapa_2016\siapa_2016.xlsx"/>
    <hyperlink ref="O3" location="CONCENTRADO!A1" display="CONCENTRADO"/>
    <hyperlink ref="M20" r:id="rId16" display="siapa_2016\siapa_2016.xlsx"/>
    <hyperlink ref="M14" r:id="rId17" display="siapa_2016\siapa_2016.xlsx"/>
    <hyperlink ref="M8" r:id="rId18" display="siapa_2016\siapa_2016.xlsx"/>
    <hyperlink ref="M9" r:id="rId19" display="siapa_2016\siapa_2016.xlsx"/>
  </hyperlinks>
  <pageMargins left="1.1023622047244095" right="0.19685039370078741" top="0.35433070866141736" bottom="0.74803149606299213" header="0.31496062992125984" footer="0.31496062992125984"/>
  <pageSetup paperSize="5" scale="80" orientation="landscape" r:id="rId20"/>
  <headerFooter>
    <oddFooter>&amp;C&amp;P de &amp;N</oddFooter>
  </headerFooter>
  <drawing r:id="rId21"/>
</worksheet>
</file>

<file path=xl/worksheets/sheet21.xml><?xml version="1.0" encoding="utf-8"?>
<worksheet xmlns="http://schemas.openxmlformats.org/spreadsheetml/2006/main" xmlns:r="http://schemas.openxmlformats.org/officeDocument/2006/relationships">
  <dimension ref="A1:O24"/>
  <sheetViews>
    <sheetView zoomScaleNormal="100" workbookViewId="0">
      <selection activeCell="D8" sqref="D8"/>
    </sheetView>
  </sheetViews>
  <sheetFormatPr baseColWidth="10" defaultRowHeight="15"/>
  <cols>
    <col min="1" max="2" width="15.140625" style="11" customWidth="1"/>
    <col min="3" max="3" width="31" style="11" customWidth="1"/>
    <col min="4" max="4" width="24" style="11" customWidth="1"/>
    <col min="5" max="5" width="22.5703125" style="11" customWidth="1"/>
    <col min="6" max="7" width="11.42578125" style="11" customWidth="1"/>
    <col min="14" max="14" width="11.42578125" style="51"/>
  </cols>
  <sheetData>
    <row r="1" spans="1:15" ht="23.25" customHeight="1">
      <c r="A1" s="231">
        <v>8</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530</v>
      </c>
      <c r="B3" s="232"/>
      <c r="C3" s="232"/>
      <c r="D3" s="232"/>
      <c r="E3" s="232"/>
      <c r="F3" s="232"/>
      <c r="G3" s="232"/>
      <c r="H3" s="232"/>
      <c r="I3" s="232"/>
      <c r="J3" s="232"/>
      <c r="K3" s="232"/>
      <c r="L3" s="232"/>
      <c r="M3" s="232"/>
      <c r="O3" s="141" t="s">
        <v>510</v>
      </c>
    </row>
    <row r="4" spans="1:15" ht="22.5" customHeight="1">
      <c r="A4" s="244" t="s">
        <v>318</v>
      </c>
      <c r="B4" s="244"/>
      <c r="C4" s="244"/>
      <c r="D4" s="244"/>
      <c r="E4" s="244"/>
      <c r="F4" s="244"/>
      <c r="G4" s="244"/>
      <c r="H4" s="244"/>
      <c r="I4" s="244"/>
      <c r="J4" s="244"/>
      <c r="K4" s="244"/>
      <c r="M4" s="13"/>
    </row>
    <row r="5" spans="1:15" ht="22.5" customHeight="1">
      <c r="A5" s="224" t="s">
        <v>61</v>
      </c>
      <c r="B5" s="224"/>
      <c r="C5" s="224"/>
      <c r="D5" s="224"/>
      <c r="E5" s="224"/>
      <c r="F5" s="224"/>
      <c r="G5" s="224"/>
      <c r="H5" s="224"/>
      <c r="I5" s="224"/>
      <c r="J5" s="224"/>
      <c r="K5" s="224"/>
      <c r="L5" s="41"/>
      <c r="M5" s="13"/>
    </row>
    <row r="6" spans="1:15" ht="14.25" customHeight="1">
      <c r="A6" s="225" t="s">
        <v>1</v>
      </c>
      <c r="B6" s="225" t="s">
        <v>313</v>
      </c>
      <c r="C6" s="225" t="s">
        <v>2</v>
      </c>
      <c r="D6" s="225" t="s">
        <v>3</v>
      </c>
      <c r="E6" s="225" t="s">
        <v>4</v>
      </c>
      <c r="F6" s="225" t="s">
        <v>312</v>
      </c>
      <c r="G6" s="226" t="s">
        <v>5</v>
      </c>
      <c r="H6" s="227" t="s">
        <v>354</v>
      </c>
      <c r="I6" s="227"/>
      <c r="J6" s="227"/>
      <c r="K6" s="249" t="str">
        <f>CONCENTRADO!L12</f>
        <v>EVALUACIÓN JULIO-SEPTIEMBRE DE 2017</v>
      </c>
      <c r="L6" s="250"/>
      <c r="M6" s="251"/>
    </row>
    <row r="7" spans="1:15" s="3" customFormat="1" ht="23.25" customHeight="1">
      <c r="A7" s="225"/>
      <c r="B7" s="225"/>
      <c r="C7" s="225"/>
      <c r="D7" s="225"/>
      <c r="E7" s="225"/>
      <c r="F7" s="225"/>
      <c r="G7" s="226"/>
      <c r="H7" s="14" t="s">
        <v>355</v>
      </c>
      <c r="I7" s="15" t="s">
        <v>356</v>
      </c>
      <c r="J7" s="16" t="s">
        <v>357</v>
      </c>
      <c r="K7" s="17" t="s">
        <v>358</v>
      </c>
      <c r="L7" s="17" t="s">
        <v>359</v>
      </c>
      <c r="M7" s="18" t="s">
        <v>360</v>
      </c>
      <c r="N7" s="51"/>
    </row>
    <row r="8" spans="1:15" ht="178.5" customHeight="1">
      <c r="A8" s="22" t="s">
        <v>278</v>
      </c>
      <c r="B8" s="19" t="s">
        <v>279</v>
      </c>
      <c r="C8" s="22" t="s">
        <v>280</v>
      </c>
      <c r="D8" s="22" t="s">
        <v>281</v>
      </c>
      <c r="E8" s="19" t="s">
        <v>282</v>
      </c>
      <c r="F8" s="20">
        <v>1</v>
      </c>
      <c r="G8" s="20">
        <v>1</v>
      </c>
      <c r="H8" s="168" t="s">
        <v>383</v>
      </c>
      <c r="I8" s="50">
        <f t="shared" ref="I8" si="0">F8</f>
        <v>1</v>
      </c>
      <c r="J8" s="20">
        <v>1</v>
      </c>
      <c r="K8" s="168">
        <v>1</v>
      </c>
      <c r="L8" s="168">
        <v>3</v>
      </c>
      <c r="M8" s="21">
        <f>(K8/L8)</f>
        <v>0.33333333333333331</v>
      </c>
    </row>
    <row r="9" spans="1:15">
      <c r="A9" s="42"/>
      <c r="B9" s="43"/>
      <c r="C9" s="42"/>
      <c r="D9" s="42"/>
      <c r="E9" s="43"/>
      <c r="F9" s="44"/>
      <c r="G9" s="44"/>
    </row>
    <row r="10" spans="1:15" ht="15.75">
      <c r="A10" s="224" t="s">
        <v>141</v>
      </c>
      <c r="B10" s="224"/>
      <c r="C10" s="224"/>
      <c r="D10" s="224"/>
      <c r="E10" s="224"/>
      <c r="F10" s="224"/>
      <c r="G10" s="224"/>
      <c r="H10" s="224"/>
      <c r="I10" s="224"/>
      <c r="J10" s="224"/>
      <c r="K10" s="224"/>
    </row>
    <row r="11" spans="1:15">
      <c r="A11" s="225" t="s">
        <v>1</v>
      </c>
      <c r="B11" s="225" t="s">
        <v>313</v>
      </c>
      <c r="C11" s="225" t="s">
        <v>2</v>
      </c>
      <c r="D11" s="225" t="s">
        <v>3</v>
      </c>
      <c r="E11" s="225" t="s">
        <v>4</v>
      </c>
      <c r="F11" s="225" t="s">
        <v>312</v>
      </c>
      <c r="G11" s="226" t="s">
        <v>5</v>
      </c>
      <c r="H11" s="227" t="s">
        <v>354</v>
      </c>
      <c r="I11" s="227"/>
      <c r="J11" s="227"/>
      <c r="K11" s="249" t="str">
        <f>CONCENTRADO!L12</f>
        <v>EVALUACIÓN JULIO-SEPTIEMBRE DE 2017</v>
      </c>
      <c r="L11" s="250"/>
      <c r="M11" s="251"/>
    </row>
    <row r="12" spans="1:15" ht="24" customHeight="1">
      <c r="A12" s="225"/>
      <c r="B12" s="225"/>
      <c r="C12" s="225"/>
      <c r="D12" s="225"/>
      <c r="E12" s="225"/>
      <c r="F12" s="225"/>
      <c r="G12" s="226"/>
      <c r="H12" s="14" t="s">
        <v>355</v>
      </c>
      <c r="I12" s="15" t="s">
        <v>356</v>
      </c>
      <c r="J12" s="16" t="s">
        <v>357</v>
      </c>
      <c r="K12" s="17" t="s">
        <v>358</v>
      </c>
      <c r="L12" s="17" t="s">
        <v>359</v>
      </c>
      <c r="M12" s="18" t="s">
        <v>360</v>
      </c>
    </row>
    <row r="13" spans="1:15" ht="90" customHeight="1">
      <c r="A13" s="47" t="s">
        <v>283</v>
      </c>
      <c r="B13" s="47" t="s">
        <v>284</v>
      </c>
      <c r="C13" s="35" t="s">
        <v>285</v>
      </c>
      <c r="D13" s="22" t="s">
        <v>286</v>
      </c>
      <c r="E13" s="19" t="s">
        <v>287</v>
      </c>
      <c r="F13" s="23">
        <v>1</v>
      </c>
      <c r="G13" s="20">
        <v>1</v>
      </c>
      <c r="H13" s="19" t="s">
        <v>383</v>
      </c>
      <c r="I13" s="50">
        <f t="shared" ref="I13:I14" si="1">F13</f>
        <v>1</v>
      </c>
      <c r="J13" s="20">
        <v>1</v>
      </c>
      <c r="K13" s="168">
        <f>'IMPLAN SIN'!K17</f>
        <v>46</v>
      </c>
      <c r="L13" s="168">
        <f>'IMPLAN SIN'!L17</f>
        <v>50</v>
      </c>
      <c r="M13" s="21">
        <f>(K13/L13)</f>
        <v>0.92</v>
      </c>
    </row>
    <row r="14" spans="1:15" ht="90" customHeight="1">
      <c r="A14" s="228" t="s">
        <v>288</v>
      </c>
      <c r="B14" s="228" t="s">
        <v>289</v>
      </c>
      <c r="C14" s="22" t="s">
        <v>290</v>
      </c>
      <c r="D14" s="22" t="s">
        <v>291</v>
      </c>
      <c r="E14" s="19" t="s">
        <v>292</v>
      </c>
      <c r="F14" s="23">
        <v>1</v>
      </c>
      <c r="G14" s="20">
        <v>1</v>
      </c>
      <c r="H14" s="19" t="s">
        <v>383</v>
      </c>
      <c r="I14" s="50">
        <f t="shared" si="1"/>
        <v>1</v>
      </c>
      <c r="J14" s="20">
        <v>1</v>
      </c>
      <c r="K14" s="168">
        <f>'IMPLAN SIN'!K18</f>
        <v>80</v>
      </c>
      <c r="L14" s="168">
        <f>'IMPLAN SIN'!L18</f>
        <v>50</v>
      </c>
      <c r="M14" s="21">
        <f t="shared" ref="M14:M15" si="2">(K14/L14)</f>
        <v>1.6</v>
      </c>
      <c r="N14" s="52"/>
    </row>
    <row r="15" spans="1:15" ht="119.25" customHeight="1">
      <c r="A15" s="228"/>
      <c r="B15" s="228"/>
      <c r="C15" s="22" t="s">
        <v>293</v>
      </c>
      <c r="D15" s="22" t="s">
        <v>294</v>
      </c>
      <c r="E15" s="19" t="s">
        <v>295</v>
      </c>
      <c r="F15" s="23">
        <v>0.3</v>
      </c>
      <c r="G15" s="20">
        <v>0.3</v>
      </c>
      <c r="H15" s="19" t="s">
        <v>363</v>
      </c>
      <c r="I15" s="20">
        <f t="shared" ref="I15" si="3">F15</f>
        <v>0.3</v>
      </c>
      <c r="J15" s="19" t="s">
        <v>364</v>
      </c>
      <c r="K15" s="168">
        <f>'IMPLAN SIN'!K19</f>
        <v>36</v>
      </c>
      <c r="L15" s="168">
        <f>'IMPLAN SIN'!L19</f>
        <v>50</v>
      </c>
      <c r="M15" s="21">
        <f t="shared" si="2"/>
        <v>0.72</v>
      </c>
    </row>
    <row r="16" spans="1:15" ht="15.75">
      <c r="A16" s="224" t="s">
        <v>44</v>
      </c>
      <c r="B16" s="224"/>
      <c r="C16" s="224"/>
      <c r="D16" s="224"/>
      <c r="E16" s="224"/>
      <c r="F16" s="224"/>
      <c r="G16" s="224"/>
      <c r="H16" s="224"/>
      <c r="I16" s="224"/>
      <c r="J16" s="224"/>
      <c r="K16" s="224"/>
      <c r="L16" s="45"/>
      <c r="M16" s="45"/>
    </row>
    <row r="17" spans="1:14">
      <c r="A17" s="225" t="s">
        <v>1</v>
      </c>
      <c r="B17" s="225" t="s">
        <v>313</v>
      </c>
      <c r="C17" s="225" t="s">
        <v>2</v>
      </c>
      <c r="D17" s="225" t="s">
        <v>3</v>
      </c>
      <c r="E17" s="225" t="s">
        <v>4</v>
      </c>
      <c r="F17" s="225" t="s">
        <v>312</v>
      </c>
      <c r="G17" s="226" t="s">
        <v>5</v>
      </c>
      <c r="H17" s="227" t="s">
        <v>354</v>
      </c>
      <c r="I17" s="227"/>
      <c r="J17" s="227"/>
      <c r="K17" s="227" t="str">
        <f>CONCENTRADO!L12</f>
        <v>EVALUACIÓN JULIO-SEPTIEMBRE DE 2017</v>
      </c>
      <c r="L17" s="227"/>
      <c r="M17" s="227"/>
    </row>
    <row r="18" spans="1:14" ht="24" customHeight="1">
      <c r="A18" s="225"/>
      <c r="B18" s="225"/>
      <c r="C18" s="225"/>
      <c r="D18" s="225"/>
      <c r="E18" s="225"/>
      <c r="F18" s="225"/>
      <c r="G18" s="226"/>
      <c r="H18" s="14" t="s">
        <v>355</v>
      </c>
      <c r="I18" s="15" t="s">
        <v>356</v>
      </c>
      <c r="J18" s="16" t="s">
        <v>357</v>
      </c>
      <c r="K18" s="17" t="s">
        <v>358</v>
      </c>
      <c r="L18" s="17" t="s">
        <v>359</v>
      </c>
      <c r="M18" s="18" t="s">
        <v>360</v>
      </c>
    </row>
    <row r="19" spans="1:14" ht="93" customHeight="1">
      <c r="A19" s="228" t="s">
        <v>296</v>
      </c>
      <c r="B19" s="235" t="s">
        <v>297</v>
      </c>
      <c r="C19" s="22" t="s">
        <v>298</v>
      </c>
      <c r="D19" s="22" t="s">
        <v>299</v>
      </c>
      <c r="E19" s="22" t="s">
        <v>300</v>
      </c>
      <c r="F19" s="23">
        <v>1</v>
      </c>
      <c r="G19" s="20">
        <v>1</v>
      </c>
      <c r="H19" s="19" t="s">
        <v>383</v>
      </c>
      <c r="I19" s="50">
        <v>0</v>
      </c>
      <c r="J19" s="20">
        <v>1</v>
      </c>
      <c r="K19" s="168">
        <f>'IMPLAN SIN'!K32</f>
        <v>9</v>
      </c>
      <c r="L19" s="168">
        <f>'IMPLAN SIN'!L32</f>
        <v>9</v>
      </c>
      <c r="M19" s="21">
        <f t="shared" ref="M19" si="4">(K19/L19)</f>
        <v>1</v>
      </c>
    </row>
    <row r="20" spans="1:14" ht="93" customHeight="1">
      <c r="A20" s="228"/>
      <c r="B20" s="237"/>
      <c r="C20" s="22" t="s">
        <v>301</v>
      </c>
      <c r="D20" s="22" t="s">
        <v>302</v>
      </c>
      <c r="E20" s="19" t="s">
        <v>303</v>
      </c>
      <c r="F20" s="23">
        <v>1</v>
      </c>
      <c r="G20" s="20">
        <v>1</v>
      </c>
      <c r="H20" s="19" t="s">
        <v>383</v>
      </c>
      <c r="I20" s="50">
        <f t="shared" ref="I20" si="5">F20</f>
        <v>1</v>
      </c>
      <c r="J20" s="20">
        <v>1</v>
      </c>
      <c r="K20" s="168">
        <f>'IMPLAN SIN'!K33</f>
        <v>271</v>
      </c>
      <c r="L20" s="168">
        <f>'IMPLAN SIN'!L33</f>
        <v>296</v>
      </c>
      <c r="M20" s="21">
        <f t="shared" ref="M20" si="6">(K20/L20)</f>
        <v>0.91554054054054057</v>
      </c>
    </row>
    <row r="23" spans="1:14" ht="15" customHeight="1">
      <c r="A23" s="246" t="s">
        <v>531</v>
      </c>
      <c r="B23" s="247"/>
      <c r="C23" s="247"/>
      <c r="D23" s="246" t="s">
        <v>535</v>
      </c>
      <c r="E23" s="246"/>
      <c r="F23" s="246"/>
      <c r="G23" s="246" t="s">
        <v>533</v>
      </c>
      <c r="H23" s="247"/>
      <c r="I23" s="247"/>
      <c r="J23" s="246" t="s">
        <v>512</v>
      </c>
      <c r="K23" s="247"/>
      <c r="L23" s="247"/>
      <c r="M23" s="247"/>
      <c r="N23" s="11"/>
    </row>
    <row r="24" spans="1:14">
      <c r="A24" s="248" t="s">
        <v>513</v>
      </c>
      <c r="B24" s="248"/>
      <c r="C24" s="248"/>
      <c r="D24" s="248" t="s">
        <v>534</v>
      </c>
      <c r="E24" s="248"/>
      <c r="F24" s="248"/>
      <c r="G24" s="248" t="s">
        <v>532</v>
      </c>
      <c r="H24" s="248"/>
      <c r="I24" s="248"/>
      <c r="J24" s="248" t="s">
        <v>514</v>
      </c>
      <c r="K24" s="248"/>
      <c r="L24" s="248"/>
      <c r="M24" s="248"/>
      <c r="N24" s="11"/>
    </row>
  </sheetData>
  <mergeCells count="46">
    <mergeCell ref="A23:C23"/>
    <mergeCell ref="D23:F23"/>
    <mergeCell ref="G23:I23"/>
    <mergeCell ref="J23:M23"/>
    <mergeCell ref="A24:C24"/>
    <mergeCell ref="D24:F24"/>
    <mergeCell ref="G24:I24"/>
    <mergeCell ref="J24:M24"/>
    <mergeCell ref="H11:J11"/>
    <mergeCell ref="K11:M11"/>
    <mergeCell ref="A10:K10"/>
    <mergeCell ref="A17:A18"/>
    <mergeCell ref="B17:B18"/>
    <mergeCell ref="C17:C18"/>
    <mergeCell ref="D17:D18"/>
    <mergeCell ref="E17:E18"/>
    <mergeCell ref="F17:F18"/>
    <mergeCell ref="G17:G18"/>
    <mergeCell ref="H17:J17"/>
    <mergeCell ref="K17:M17"/>
    <mergeCell ref="A16:K16"/>
    <mergeCell ref="A14:A15"/>
    <mergeCell ref="B14:B15"/>
    <mergeCell ref="D11:D12"/>
    <mergeCell ref="A1:M1"/>
    <mergeCell ref="A2:M2"/>
    <mergeCell ref="A3:M3"/>
    <mergeCell ref="A4:K4"/>
    <mergeCell ref="A6:A7"/>
    <mergeCell ref="B6:B7"/>
    <mergeCell ref="C6:C7"/>
    <mergeCell ref="D6:D7"/>
    <mergeCell ref="E6:E7"/>
    <mergeCell ref="F6:F7"/>
    <mergeCell ref="G6:G7"/>
    <mergeCell ref="H6:J6"/>
    <mergeCell ref="K6:M6"/>
    <mergeCell ref="A5:K5"/>
    <mergeCell ref="E11:E12"/>
    <mergeCell ref="F11:F12"/>
    <mergeCell ref="G11:G12"/>
    <mergeCell ref="A19:A20"/>
    <mergeCell ref="B19:B20"/>
    <mergeCell ref="A11:A12"/>
    <mergeCell ref="B11:B12"/>
    <mergeCell ref="C11:C12"/>
  </mergeCells>
  <conditionalFormatting sqref="M13:M15">
    <cfRule type="cellIs" dxfId="35" priority="28" operator="greaterThan">
      <formula>I13</formula>
    </cfRule>
    <cfRule type="cellIs" dxfId="34" priority="29" operator="equal">
      <formula>I13</formula>
    </cfRule>
    <cfRule type="cellIs" dxfId="33" priority="30" operator="lessThan">
      <formula>I13</formula>
    </cfRule>
  </conditionalFormatting>
  <conditionalFormatting sqref="M13:M15">
    <cfRule type="cellIs" dxfId="32" priority="25" operator="greaterThan">
      <formula>I13</formula>
    </cfRule>
    <cfRule type="cellIs" dxfId="31" priority="26" operator="equal">
      <formula>I13</formula>
    </cfRule>
    <cfRule type="cellIs" dxfId="30" priority="27" operator="lessThan">
      <formula>I13</formula>
    </cfRule>
  </conditionalFormatting>
  <conditionalFormatting sqref="M19:M20">
    <cfRule type="cellIs" dxfId="29" priority="22" operator="greaterThan">
      <formula>I19</formula>
    </cfRule>
    <cfRule type="cellIs" dxfId="28" priority="23" operator="equal">
      <formula>I19</formula>
    </cfRule>
    <cfRule type="cellIs" dxfId="27" priority="24" operator="lessThan">
      <formula>I19</formula>
    </cfRule>
  </conditionalFormatting>
  <conditionalFormatting sqref="M19:M20">
    <cfRule type="cellIs" dxfId="26" priority="19" operator="greaterThan">
      <formula>I19</formula>
    </cfRule>
    <cfRule type="cellIs" dxfId="25" priority="20" operator="equal">
      <formula>I19</formula>
    </cfRule>
    <cfRule type="cellIs" dxfId="24" priority="21" operator="lessThan">
      <formula>I19</formula>
    </cfRule>
  </conditionalFormatting>
  <conditionalFormatting sqref="M8">
    <cfRule type="cellIs" dxfId="23" priority="10" operator="greaterThan">
      <formula>I8</formula>
    </cfRule>
    <cfRule type="cellIs" dxfId="22" priority="11" operator="equal">
      <formula>I8</formula>
    </cfRule>
    <cfRule type="cellIs" dxfId="21" priority="12" operator="lessThan">
      <formula>I8</formula>
    </cfRule>
  </conditionalFormatting>
  <conditionalFormatting sqref="M8">
    <cfRule type="cellIs" dxfId="20" priority="7" operator="greaterThan">
      <formula>I8</formula>
    </cfRule>
    <cfRule type="cellIs" dxfId="19" priority="8" operator="equal">
      <formula>I8</formula>
    </cfRule>
    <cfRule type="cellIs" dxfId="18" priority="9" operator="lessThan">
      <formula>I8</formula>
    </cfRule>
  </conditionalFormatting>
  <conditionalFormatting sqref="M8">
    <cfRule type="cellIs" dxfId="17" priority="4" operator="greaterThan">
      <formula>I8</formula>
    </cfRule>
    <cfRule type="cellIs" dxfId="16" priority="5" operator="equal">
      <formula>I8</formula>
    </cfRule>
    <cfRule type="cellIs" dxfId="15" priority="6" operator="lessThan">
      <formula>I8</formula>
    </cfRule>
  </conditionalFormatting>
  <conditionalFormatting sqref="M8">
    <cfRule type="cellIs" dxfId="14" priority="1" operator="greaterThan">
      <formula>I8</formula>
    </cfRule>
    <cfRule type="cellIs" dxfId="13" priority="2" operator="equal">
      <formula>I8</formula>
    </cfRule>
    <cfRule type="cellIs" dxfId="12" priority="3" operator="lessThan">
      <formula>I8</formula>
    </cfRule>
  </conditionalFormatting>
  <hyperlinks>
    <hyperlink ref="M13" r:id="rId1" display="siapa_2016\siapa_2016.xlsx"/>
    <hyperlink ref="M14" r:id="rId2" display="siapa_2016\siapa_2016.xlsx"/>
    <hyperlink ref="M15" r:id="rId3" display="siapa_2016\siapa_2016.xlsx"/>
    <hyperlink ref="M19" r:id="rId4" display="siapa_2016\siapa_2016.xlsx"/>
    <hyperlink ref="M20" r:id="rId5" display="siapa_2016\siapa_2016.xlsx"/>
    <hyperlink ref="O3" location="CONCENTRADO!A1" display="CONCENTRADO"/>
    <hyperlink ref="M8" r:id="rId6" display="siapa_2016\siapa_2016.xlsx"/>
  </hyperlinks>
  <pageMargins left="1.1023622047244095" right="0.19685039370078741" top="0.35433070866141736" bottom="0.74803149606299213" header="0.31496062992125984" footer="0.31496062992125984"/>
  <pageSetup paperSize="5" scale="80" orientation="landscape" r:id="rId7"/>
  <headerFooter>
    <oddFooter>&amp;C&amp;P de &amp;N</oddFooter>
  </headerFooter>
  <drawing r:id="rId8"/>
</worksheet>
</file>

<file path=xl/worksheets/sheet22.xml><?xml version="1.0" encoding="utf-8"?>
<worksheet xmlns="http://schemas.openxmlformats.org/spreadsheetml/2006/main" xmlns:r="http://schemas.openxmlformats.org/officeDocument/2006/relationships">
  <dimension ref="A1:O17"/>
  <sheetViews>
    <sheetView zoomScaleNormal="100" workbookViewId="0">
      <selection activeCell="N13" sqref="N13"/>
    </sheetView>
  </sheetViews>
  <sheetFormatPr baseColWidth="10" defaultRowHeight="15"/>
  <cols>
    <col min="1" max="2" width="15.140625" style="11" customWidth="1"/>
    <col min="3" max="3" width="31" style="11" customWidth="1"/>
    <col min="4" max="4" width="24" style="11" customWidth="1"/>
    <col min="5" max="5" width="22.5703125" style="11" customWidth="1"/>
    <col min="6" max="7" width="11.42578125" style="11" customWidth="1"/>
    <col min="14" max="14" width="11.42578125" style="51"/>
  </cols>
  <sheetData>
    <row r="1" spans="1:15" ht="23.25" customHeight="1">
      <c r="A1" s="231" t="s">
        <v>536</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530</v>
      </c>
      <c r="B3" s="232"/>
      <c r="C3" s="232"/>
      <c r="D3" s="232"/>
      <c r="E3" s="232"/>
      <c r="F3" s="232"/>
      <c r="G3" s="232"/>
      <c r="H3" s="232"/>
      <c r="I3" s="232"/>
      <c r="J3" s="232"/>
      <c r="K3" s="232"/>
      <c r="L3" s="232"/>
      <c r="M3" s="232"/>
      <c r="O3" s="141" t="s">
        <v>510</v>
      </c>
    </row>
    <row r="4" spans="1:15" ht="22.5" customHeight="1">
      <c r="A4" s="244" t="s">
        <v>319</v>
      </c>
      <c r="B4" s="244"/>
      <c r="C4" s="244"/>
      <c r="D4" s="244"/>
      <c r="E4" s="244"/>
      <c r="F4" s="244"/>
      <c r="G4" s="244"/>
      <c r="H4" s="244"/>
      <c r="I4" s="244"/>
      <c r="J4" s="244"/>
      <c r="K4" s="244"/>
      <c r="M4" s="13"/>
    </row>
    <row r="5" spans="1:15" ht="22.5" customHeight="1">
      <c r="A5" s="224" t="s">
        <v>0</v>
      </c>
      <c r="B5" s="224"/>
      <c r="C5" s="224"/>
      <c r="D5" s="224"/>
      <c r="E5" s="224"/>
      <c r="F5" s="224"/>
      <c r="G5" s="224"/>
      <c r="H5" s="224"/>
      <c r="I5" s="224"/>
      <c r="J5" s="224"/>
      <c r="K5" s="224"/>
      <c r="L5" s="41"/>
      <c r="M5" s="13"/>
    </row>
    <row r="6" spans="1:15" ht="14.25" customHeight="1">
      <c r="A6" s="225" t="s">
        <v>1</v>
      </c>
      <c r="B6" s="225" t="s">
        <v>313</v>
      </c>
      <c r="C6" s="225" t="s">
        <v>2</v>
      </c>
      <c r="D6" s="225" t="s">
        <v>3</v>
      </c>
      <c r="E6" s="225" t="s">
        <v>4</v>
      </c>
      <c r="F6" s="225" t="s">
        <v>312</v>
      </c>
      <c r="G6" s="226" t="s">
        <v>5</v>
      </c>
      <c r="H6" s="227" t="s">
        <v>354</v>
      </c>
      <c r="I6" s="227"/>
      <c r="J6" s="227"/>
      <c r="K6" s="227" t="str">
        <f>CONCENTRADO!L12</f>
        <v>EVALUACIÓN JULIO-SEPTIEMBRE DE 2017</v>
      </c>
      <c r="L6" s="227"/>
      <c r="M6" s="227"/>
    </row>
    <row r="7" spans="1:15" s="3" customFormat="1" ht="23.25" customHeight="1">
      <c r="A7" s="225"/>
      <c r="B7" s="225"/>
      <c r="C7" s="225"/>
      <c r="D7" s="225"/>
      <c r="E7" s="225"/>
      <c r="F7" s="225"/>
      <c r="G7" s="226"/>
      <c r="H7" s="14" t="s">
        <v>355</v>
      </c>
      <c r="I7" s="15" t="s">
        <v>356</v>
      </c>
      <c r="J7" s="16" t="s">
        <v>357</v>
      </c>
      <c r="K7" s="17" t="s">
        <v>358</v>
      </c>
      <c r="L7" s="17" t="s">
        <v>359</v>
      </c>
      <c r="M7" s="18" t="s">
        <v>360</v>
      </c>
      <c r="N7" s="51"/>
    </row>
    <row r="8" spans="1:15" ht="45">
      <c r="A8" s="228" t="s">
        <v>257</v>
      </c>
      <c r="B8" s="223" t="s">
        <v>258</v>
      </c>
      <c r="C8" s="27" t="s">
        <v>259</v>
      </c>
      <c r="D8" s="22" t="s">
        <v>260</v>
      </c>
      <c r="E8" s="22" t="s">
        <v>261</v>
      </c>
      <c r="F8" s="23">
        <v>1</v>
      </c>
      <c r="G8" s="23">
        <v>1</v>
      </c>
      <c r="H8" s="19" t="s">
        <v>383</v>
      </c>
      <c r="I8" s="50">
        <f t="shared" ref="I8" si="0">F8</f>
        <v>1</v>
      </c>
      <c r="J8" s="20">
        <v>1</v>
      </c>
      <c r="K8" s="19">
        <f>'SIAPA SIN'!K8</f>
        <v>17</v>
      </c>
      <c r="L8" s="60">
        <f>'SIAPA SIN'!L8</f>
        <v>25</v>
      </c>
      <c r="M8" s="21">
        <f>(K8/L8)</f>
        <v>0.68</v>
      </c>
    </row>
    <row r="9" spans="1:15" ht="45">
      <c r="A9" s="228"/>
      <c r="B9" s="223"/>
      <c r="C9" s="27" t="s">
        <v>262</v>
      </c>
      <c r="D9" s="22" t="s">
        <v>263</v>
      </c>
      <c r="E9" s="22" t="s">
        <v>264</v>
      </c>
      <c r="F9" s="23">
        <v>0</v>
      </c>
      <c r="G9" s="23">
        <v>0.4</v>
      </c>
      <c r="H9" s="19" t="s">
        <v>361</v>
      </c>
      <c r="I9" s="20">
        <f t="shared" ref="I9:I13" si="1">F9</f>
        <v>0</v>
      </c>
      <c r="J9" s="19" t="s">
        <v>362</v>
      </c>
      <c r="K9" s="60">
        <f>'SIAPA SIN'!K9</f>
        <v>0</v>
      </c>
      <c r="L9" s="60">
        <f>'SIAPA SIN'!L9</f>
        <v>0</v>
      </c>
      <c r="M9" s="194" t="s">
        <v>543</v>
      </c>
    </row>
    <row r="10" spans="1:15" ht="33.75">
      <c r="A10" s="228"/>
      <c r="B10" s="223"/>
      <c r="C10" s="27" t="s">
        <v>265</v>
      </c>
      <c r="D10" s="22" t="s">
        <v>266</v>
      </c>
      <c r="E10" s="22" t="s">
        <v>267</v>
      </c>
      <c r="F10" s="23">
        <v>1</v>
      </c>
      <c r="G10" s="23">
        <v>1</v>
      </c>
      <c r="H10" s="19" t="s">
        <v>383</v>
      </c>
      <c r="I10" s="50">
        <f t="shared" si="1"/>
        <v>1</v>
      </c>
      <c r="J10" s="20">
        <v>1</v>
      </c>
      <c r="K10" s="60">
        <f>'SIAPA SIN'!K10</f>
        <v>3</v>
      </c>
      <c r="L10" s="60">
        <f>'SIAPA SIN'!L10</f>
        <v>5</v>
      </c>
      <c r="M10" s="21">
        <f t="shared" ref="M9:M12" si="2">(K10/L10)</f>
        <v>0.6</v>
      </c>
    </row>
    <row r="11" spans="1:15" ht="33.75">
      <c r="A11" s="228"/>
      <c r="B11" s="223"/>
      <c r="C11" s="27" t="s">
        <v>268</v>
      </c>
      <c r="D11" s="22" t="s">
        <v>269</v>
      </c>
      <c r="E11" s="22" t="s">
        <v>270</v>
      </c>
      <c r="F11" s="23">
        <v>0.84</v>
      </c>
      <c r="G11" s="23">
        <v>0.88</v>
      </c>
      <c r="H11" s="19" t="s">
        <v>399</v>
      </c>
      <c r="I11" s="20">
        <f t="shared" si="1"/>
        <v>0.84</v>
      </c>
      <c r="J11" s="19" t="s">
        <v>400</v>
      </c>
      <c r="K11" s="60">
        <f>'SIAPA SIN'!K11</f>
        <v>84</v>
      </c>
      <c r="L11" s="60">
        <f>'SIAPA SIN'!L11</f>
        <v>95</v>
      </c>
      <c r="M11" s="21">
        <f t="shared" si="2"/>
        <v>0.88421052631578945</v>
      </c>
    </row>
    <row r="12" spans="1:15" ht="33.75">
      <c r="A12" s="228"/>
      <c r="B12" s="223" t="s">
        <v>271</v>
      </c>
      <c r="C12" s="27" t="s">
        <v>272</v>
      </c>
      <c r="D12" s="22" t="s">
        <v>273</v>
      </c>
      <c r="E12" s="22" t="s">
        <v>274</v>
      </c>
      <c r="F12" s="23">
        <v>0.5</v>
      </c>
      <c r="G12" s="23">
        <v>0.7</v>
      </c>
      <c r="H12" s="19" t="s">
        <v>365</v>
      </c>
      <c r="I12" s="20">
        <f t="shared" si="1"/>
        <v>0.5</v>
      </c>
      <c r="J12" s="19" t="s">
        <v>366</v>
      </c>
      <c r="K12" s="60">
        <f>'SIAPA SIN'!K12</f>
        <v>59</v>
      </c>
      <c r="L12" s="60">
        <f>'SIAPA SIN'!L12</f>
        <v>62</v>
      </c>
      <c r="M12" s="21">
        <f t="shared" si="2"/>
        <v>0.95161290322580649</v>
      </c>
    </row>
    <row r="13" spans="1:15" ht="135.75" customHeight="1">
      <c r="A13" s="228"/>
      <c r="B13" s="223"/>
      <c r="C13" s="49" t="s">
        <v>275</v>
      </c>
      <c r="D13" s="19" t="s">
        <v>276</v>
      </c>
      <c r="E13" s="19" t="s">
        <v>277</v>
      </c>
      <c r="F13" s="20">
        <v>0</v>
      </c>
      <c r="G13" s="23">
        <v>0.1</v>
      </c>
      <c r="H13" s="19" t="s">
        <v>361</v>
      </c>
      <c r="I13" s="20">
        <f t="shared" si="1"/>
        <v>0</v>
      </c>
      <c r="J13" s="19" t="s">
        <v>362</v>
      </c>
      <c r="K13" s="151">
        <f>'SIAPA SIN'!K13</f>
        <v>22680628.949999999</v>
      </c>
      <c r="L13" s="151">
        <f>'SIAPA SIN'!L13</f>
        <v>20247025.27</v>
      </c>
      <c r="M13" s="21">
        <f>(K13/L13)-1</f>
        <v>0.12019561627188113</v>
      </c>
    </row>
    <row r="16" spans="1:15" ht="15" customHeight="1">
      <c r="A16" s="246" t="s">
        <v>531</v>
      </c>
      <c r="B16" s="247"/>
      <c r="C16" s="247"/>
      <c r="D16" s="246" t="s">
        <v>535</v>
      </c>
      <c r="E16" s="246"/>
      <c r="F16" s="246"/>
      <c r="G16" s="246" t="s">
        <v>533</v>
      </c>
      <c r="H16" s="247"/>
      <c r="I16" s="247"/>
      <c r="J16" s="246" t="s">
        <v>512</v>
      </c>
      <c r="K16" s="247"/>
      <c r="L16" s="247"/>
      <c r="M16" s="247"/>
      <c r="N16" s="11"/>
    </row>
    <row r="17" spans="1:14">
      <c r="A17" s="248" t="s">
        <v>513</v>
      </c>
      <c r="B17" s="248"/>
      <c r="C17" s="248"/>
      <c r="D17" s="248" t="s">
        <v>534</v>
      </c>
      <c r="E17" s="248"/>
      <c r="F17" s="248"/>
      <c r="G17" s="248" t="s">
        <v>532</v>
      </c>
      <c r="H17" s="248"/>
      <c r="I17" s="248"/>
      <c r="J17" s="248" t="s">
        <v>514</v>
      </c>
      <c r="K17" s="248"/>
      <c r="L17" s="248"/>
      <c r="M17" s="248"/>
      <c r="N17" s="11"/>
    </row>
  </sheetData>
  <mergeCells count="25">
    <mergeCell ref="A16:C16"/>
    <mergeCell ref="D16:F16"/>
    <mergeCell ref="G16:I16"/>
    <mergeCell ref="J16:M16"/>
    <mergeCell ref="A17:C17"/>
    <mergeCell ref="D17:F17"/>
    <mergeCell ref="G17:I17"/>
    <mergeCell ref="J17:M17"/>
    <mergeCell ref="A1:M1"/>
    <mergeCell ref="A2:M2"/>
    <mergeCell ref="A3:M3"/>
    <mergeCell ref="A4:K4"/>
    <mergeCell ref="A5:K5"/>
    <mergeCell ref="H6:J6"/>
    <mergeCell ref="K6:M6"/>
    <mergeCell ref="B8:B11"/>
    <mergeCell ref="B12:B13"/>
    <mergeCell ref="A8:A13"/>
    <mergeCell ref="A6:A7"/>
    <mergeCell ref="B6:B7"/>
    <mergeCell ref="C6:C7"/>
    <mergeCell ref="D6:D7"/>
    <mergeCell ref="E6:E7"/>
    <mergeCell ref="F6:F7"/>
    <mergeCell ref="G6:G7"/>
  </mergeCells>
  <conditionalFormatting sqref="M8 M10:M13">
    <cfRule type="cellIs" dxfId="11" priority="4" operator="greaterThan">
      <formula>I8</formula>
    </cfRule>
    <cfRule type="cellIs" dxfId="10" priority="5" operator="equal">
      <formula>I8</formula>
    </cfRule>
    <cfRule type="cellIs" dxfId="9" priority="6" operator="lessThan">
      <formula>I8</formula>
    </cfRule>
  </conditionalFormatting>
  <conditionalFormatting sqref="M8 M10:M13">
    <cfRule type="cellIs" dxfId="8" priority="1" operator="greaterThan">
      <formula>I8</formula>
    </cfRule>
    <cfRule type="cellIs" dxfId="7" priority="2" operator="equal">
      <formula>I8</formula>
    </cfRule>
    <cfRule type="cellIs" dxfId="6" priority="3" operator="lessThan">
      <formula>I8</formula>
    </cfRule>
  </conditionalFormatting>
  <hyperlinks>
    <hyperlink ref="M10" r:id="rId1" display="siapa_2016\siapa_2016_10.xls"/>
    <hyperlink ref="M11" r:id="rId2" display="siapa_2016\siapa_2016.xlsx"/>
    <hyperlink ref="M12" r:id="rId3" display="siapa_2016\siapa_2016_1.xlsx"/>
    <hyperlink ref="M13" r:id="rId4" display="siapa_2016\siapa_2016_10.xls"/>
    <hyperlink ref="O3" location="CONCENTRADO!A1" display="CONCENTRADO"/>
    <hyperlink ref="M8" r:id="rId5" display="siapa_2016\siapa_2016_1.xlsx"/>
  </hyperlinks>
  <pageMargins left="1.1023622047244095" right="0.19685039370078741" top="0.35433070866141736" bottom="0.74803149606299213" header="0.31496062992125984" footer="0.31496062992125984"/>
  <pageSetup paperSize="5" scale="80" orientation="landscape" r:id="rId6"/>
  <headerFooter>
    <oddFooter>&amp;C&amp;P de &amp;N</oddFooter>
  </headerFooter>
  <drawing r:id="rId7"/>
</worksheet>
</file>

<file path=xl/worksheets/sheet23.xml><?xml version="1.0" encoding="utf-8"?>
<worksheet xmlns="http://schemas.openxmlformats.org/spreadsheetml/2006/main" xmlns:r="http://schemas.openxmlformats.org/officeDocument/2006/relationships">
  <dimension ref="A1:O14"/>
  <sheetViews>
    <sheetView zoomScaleNormal="100" workbookViewId="0">
      <selection activeCell="D15" sqref="D15"/>
    </sheetView>
  </sheetViews>
  <sheetFormatPr baseColWidth="10" defaultRowHeight="15"/>
  <cols>
    <col min="1" max="2" width="15.140625" customWidth="1"/>
    <col min="3" max="3" width="31" customWidth="1"/>
    <col min="4" max="4" width="24" customWidth="1"/>
    <col min="5" max="5" width="22.5703125" customWidth="1"/>
    <col min="6" max="7" width="11.42578125" customWidth="1"/>
    <col min="14" max="14" width="11.42578125" style="51"/>
  </cols>
  <sheetData>
    <row r="1" spans="1:15" ht="23.25" customHeight="1">
      <c r="A1" s="231" t="s">
        <v>536</v>
      </c>
      <c r="B1" s="231"/>
      <c r="C1" s="231"/>
      <c r="D1" s="231"/>
      <c r="E1" s="231"/>
      <c r="F1" s="231"/>
      <c r="G1" s="231"/>
      <c r="H1" s="231"/>
      <c r="I1" s="231"/>
      <c r="J1" s="231"/>
      <c r="K1" s="231"/>
      <c r="L1" s="231"/>
      <c r="M1" s="231"/>
    </row>
    <row r="2" spans="1:15">
      <c r="A2" s="232" t="s">
        <v>388</v>
      </c>
      <c r="B2" s="232"/>
      <c r="C2" s="232"/>
      <c r="D2" s="232"/>
      <c r="E2" s="232"/>
      <c r="F2" s="232"/>
      <c r="G2" s="232"/>
      <c r="H2" s="232"/>
      <c r="I2" s="232"/>
      <c r="J2" s="232"/>
      <c r="K2" s="232"/>
      <c r="L2" s="232"/>
      <c r="M2" s="232"/>
    </row>
    <row r="3" spans="1:15">
      <c r="A3" s="232" t="s">
        <v>530</v>
      </c>
      <c r="B3" s="232"/>
      <c r="C3" s="232"/>
      <c r="D3" s="232"/>
      <c r="E3" s="232"/>
      <c r="F3" s="232"/>
      <c r="G3" s="232"/>
      <c r="H3" s="232"/>
      <c r="I3" s="232"/>
      <c r="J3" s="232"/>
      <c r="K3" s="232"/>
      <c r="L3" s="232"/>
      <c r="M3" s="232"/>
      <c r="O3" s="141" t="s">
        <v>510</v>
      </c>
    </row>
    <row r="4" spans="1:15" ht="22.5" customHeight="1">
      <c r="A4" s="244" t="s">
        <v>349</v>
      </c>
      <c r="B4" s="244"/>
      <c r="C4" s="244"/>
      <c r="D4" s="244"/>
      <c r="E4" s="244"/>
      <c r="F4" s="244"/>
      <c r="G4" s="244"/>
      <c r="H4" s="244"/>
      <c r="I4" s="244"/>
      <c r="J4" s="244"/>
      <c r="K4" s="244"/>
      <c r="M4" s="13"/>
    </row>
    <row r="5" spans="1:15" ht="22.5" customHeight="1">
      <c r="A5" s="224" t="s">
        <v>0</v>
      </c>
      <c r="B5" s="224"/>
      <c r="C5" s="224"/>
      <c r="D5" s="224"/>
      <c r="E5" s="224"/>
      <c r="F5" s="224"/>
      <c r="G5" s="224"/>
      <c r="H5" s="224"/>
      <c r="I5" s="224"/>
      <c r="J5" s="224"/>
      <c r="K5" s="224"/>
      <c r="L5" s="41"/>
      <c r="M5" s="13"/>
    </row>
    <row r="6" spans="1:15" ht="14.25" customHeight="1">
      <c r="A6" s="225" t="s">
        <v>1</v>
      </c>
      <c r="B6" s="225" t="s">
        <v>313</v>
      </c>
      <c r="C6" s="225" t="s">
        <v>2</v>
      </c>
      <c r="D6" s="225" t="s">
        <v>3</v>
      </c>
      <c r="E6" s="225" t="s">
        <v>4</v>
      </c>
      <c r="F6" s="225" t="s">
        <v>312</v>
      </c>
      <c r="G6" s="226" t="s">
        <v>5</v>
      </c>
      <c r="H6" s="227" t="s">
        <v>354</v>
      </c>
      <c r="I6" s="227"/>
      <c r="J6" s="227"/>
      <c r="K6" s="227" t="str">
        <f>CONCENTRADO!L12</f>
        <v>EVALUACIÓN JULIO-SEPTIEMBRE DE 2017</v>
      </c>
      <c r="L6" s="227"/>
      <c r="M6" s="227"/>
    </row>
    <row r="7" spans="1:15" s="3" customFormat="1" ht="23.25" customHeight="1">
      <c r="A7" s="225"/>
      <c r="B7" s="225"/>
      <c r="C7" s="225"/>
      <c r="D7" s="225"/>
      <c r="E7" s="225"/>
      <c r="F7" s="225"/>
      <c r="G7" s="226"/>
      <c r="H7" s="14" t="s">
        <v>355</v>
      </c>
      <c r="I7" s="15" t="s">
        <v>356</v>
      </c>
      <c r="J7" s="16" t="s">
        <v>357</v>
      </c>
      <c r="K7" s="17" t="s">
        <v>358</v>
      </c>
      <c r="L7" s="17" t="s">
        <v>359</v>
      </c>
      <c r="M7" s="18" t="s">
        <v>360</v>
      </c>
      <c r="N7" s="51"/>
    </row>
    <row r="8" spans="1:15" ht="78.75">
      <c r="A8" s="228" t="s">
        <v>346</v>
      </c>
      <c r="B8" s="22" t="s">
        <v>347</v>
      </c>
      <c r="C8" s="19" t="s">
        <v>338</v>
      </c>
      <c r="D8" s="19" t="s">
        <v>339</v>
      </c>
      <c r="E8" s="19" t="s">
        <v>340</v>
      </c>
      <c r="F8" s="23">
        <v>0.5</v>
      </c>
      <c r="G8" s="23">
        <v>0.7</v>
      </c>
      <c r="H8" s="19" t="s">
        <v>365</v>
      </c>
      <c r="I8" s="20">
        <f>F8</f>
        <v>0.5</v>
      </c>
      <c r="J8" s="19" t="s">
        <v>366</v>
      </c>
      <c r="K8" s="19">
        <f>'DIF SIN'!K8</f>
        <v>1710</v>
      </c>
      <c r="L8" s="60">
        <f>'DIF SIN'!L8</f>
        <v>1710</v>
      </c>
      <c r="M8" s="21">
        <f>(K8/L8)</f>
        <v>1</v>
      </c>
    </row>
    <row r="9" spans="1:15" ht="33.75">
      <c r="A9" s="228"/>
      <c r="B9" s="245" t="s">
        <v>217</v>
      </c>
      <c r="C9" s="19" t="s">
        <v>341</v>
      </c>
      <c r="D9" s="19" t="s">
        <v>342</v>
      </c>
      <c r="E9" s="19" t="s">
        <v>343</v>
      </c>
      <c r="F9" s="23">
        <v>0.6</v>
      </c>
      <c r="G9" s="23">
        <v>0.8</v>
      </c>
      <c r="H9" s="19" t="s">
        <v>391</v>
      </c>
      <c r="I9" s="20">
        <f t="shared" ref="I9:I10" si="0">F9</f>
        <v>0.6</v>
      </c>
      <c r="J9" s="19" t="s">
        <v>392</v>
      </c>
      <c r="K9" s="60">
        <f>'DIF SIN'!K9</f>
        <v>53</v>
      </c>
      <c r="L9" s="60">
        <f>'DIF SIN'!L9</f>
        <v>53</v>
      </c>
      <c r="M9" s="21">
        <f>(K9/L9)</f>
        <v>1</v>
      </c>
    </row>
    <row r="10" spans="1:15" ht="108" customHeight="1">
      <c r="A10" s="228"/>
      <c r="B10" s="245"/>
      <c r="C10" s="19" t="s">
        <v>344</v>
      </c>
      <c r="D10" s="19" t="s">
        <v>345</v>
      </c>
      <c r="E10" s="19" t="s">
        <v>348</v>
      </c>
      <c r="F10" s="20">
        <v>0</v>
      </c>
      <c r="G10" s="23">
        <v>0.1</v>
      </c>
      <c r="H10" s="19" t="s">
        <v>361</v>
      </c>
      <c r="I10" s="20">
        <f t="shared" si="0"/>
        <v>0</v>
      </c>
      <c r="J10" s="19" t="s">
        <v>362</v>
      </c>
      <c r="K10" s="60">
        <f>'DIF SIN'!K10</f>
        <v>3</v>
      </c>
      <c r="L10" s="60">
        <f>'DIF SIN'!L10</f>
        <v>3</v>
      </c>
      <c r="M10" s="21">
        <f t="shared" ref="M10" si="1">(K10/L10)</f>
        <v>1</v>
      </c>
    </row>
    <row r="13" spans="1:15" ht="15" customHeight="1">
      <c r="A13" s="246" t="s">
        <v>531</v>
      </c>
      <c r="B13" s="247"/>
      <c r="C13" s="247"/>
      <c r="D13" s="246" t="s">
        <v>535</v>
      </c>
      <c r="E13" s="246"/>
      <c r="F13" s="246"/>
      <c r="G13" s="246" t="s">
        <v>533</v>
      </c>
      <c r="H13" s="247"/>
      <c r="I13" s="247"/>
      <c r="J13" s="246" t="s">
        <v>512</v>
      </c>
      <c r="K13" s="247"/>
      <c r="L13" s="247"/>
      <c r="M13" s="247"/>
      <c r="N13" s="11"/>
    </row>
    <row r="14" spans="1:15">
      <c r="A14" s="248" t="s">
        <v>513</v>
      </c>
      <c r="B14" s="248"/>
      <c r="C14" s="248"/>
      <c r="D14" s="248" t="s">
        <v>534</v>
      </c>
      <c r="E14" s="248"/>
      <c r="F14" s="248"/>
      <c r="G14" s="248" t="s">
        <v>532</v>
      </c>
      <c r="H14" s="248"/>
      <c r="I14" s="248"/>
      <c r="J14" s="248" t="s">
        <v>514</v>
      </c>
      <c r="K14" s="248"/>
      <c r="L14" s="248"/>
      <c r="M14" s="248"/>
      <c r="N14" s="11"/>
    </row>
  </sheetData>
  <mergeCells count="24">
    <mergeCell ref="A13:C13"/>
    <mergeCell ref="D13:F13"/>
    <mergeCell ref="G13:I13"/>
    <mergeCell ref="J13:M13"/>
    <mergeCell ref="A14:C14"/>
    <mergeCell ref="D14:F14"/>
    <mergeCell ref="G14:I14"/>
    <mergeCell ref="J14:M14"/>
    <mergeCell ref="K6:M6"/>
    <mergeCell ref="B9:B10"/>
    <mergeCell ref="A8:A10"/>
    <mergeCell ref="A1:M1"/>
    <mergeCell ref="A2:M2"/>
    <mergeCell ref="A3:M3"/>
    <mergeCell ref="A4:K4"/>
    <mergeCell ref="A5:K5"/>
    <mergeCell ref="A6:A7"/>
    <mergeCell ref="B6:B7"/>
    <mergeCell ref="C6:C7"/>
    <mergeCell ref="D6:D7"/>
    <mergeCell ref="E6:E7"/>
    <mergeCell ref="F6:F7"/>
    <mergeCell ref="G6:G7"/>
    <mergeCell ref="H6:J6"/>
  </mergeCells>
  <conditionalFormatting sqref="M8:M10">
    <cfRule type="cellIs" dxfId="5" priority="4" operator="greaterThan">
      <formula>I8</formula>
    </cfRule>
    <cfRule type="cellIs" dxfId="4" priority="5" operator="equal">
      <formula>I8</formula>
    </cfRule>
    <cfRule type="cellIs" dxfId="3" priority="6" operator="lessThan">
      <formula>I8</formula>
    </cfRule>
  </conditionalFormatting>
  <conditionalFormatting sqref="M8:M10">
    <cfRule type="cellIs" dxfId="2" priority="1" operator="greaterThan">
      <formula>I8</formula>
    </cfRule>
    <cfRule type="cellIs" dxfId="1" priority="2" operator="equal">
      <formula>I8</formula>
    </cfRule>
    <cfRule type="cellIs" dxfId="0" priority="3" operator="lessThan">
      <formula>I8</formula>
    </cfRule>
  </conditionalFormatting>
  <hyperlinks>
    <hyperlink ref="M8" r:id="rId1" display="siapa_2016\siapa_2016.xlsx"/>
    <hyperlink ref="M9" r:id="rId2" display="siapa_2016\siapa_2016_1.xlsx"/>
    <hyperlink ref="M10" r:id="rId3" display="siapa_2016\siapa_2016_10.xls"/>
    <hyperlink ref="O3" location="CONCENTRADO!A1" display="CONCENTRADO"/>
  </hyperlinks>
  <pageMargins left="1.1023622047244095" right="0.19685039370078741" top="0.74803149606299213" bottom="0.74803149606299213" header="0.31496062992125984" footer="0.31496062992125984"/>
  <pageSetup paperSize="5" scale="80" orientation="landscape" r:id="rId4"/>
  <headerFooter>
    <oddFooter>&amp;C&amp;P de &amp;N</oddFooter>
  </headerFooter>
  <drawing r:id="rId5"/>
</worksheet>
</file>

<file path=xl/worksheets/sheet3.xml><?xml version="1.0" encoding="utf-8"?>
<worksheet xmlns="http://schemas.openxmlformats.org/spreadsheetml/2006/main" xmlns:r="http://schemas.openxmlformats.org/officeDocument/2006/relationships">
  <sheetPr>
    <tabColor rgb="FF92D050"/>
  </sheetPr>
  <dimension ref="A1:O13"/>
  <sheetViews>
    <sheetView zoomScaleNormal="100" workbookViewId="0">
      <selection activeCell="N8" sqref="N8"/>
    </sheetView>
  </sheetViews>
  <sheetFormatPr baseColWidth="10" defaultRowHeight="15"/>
  <cols>
    <col min="1" max="2" width="15.140625" style="25" customWidth="1"/>
    <col min="3" max="3" width="31" style="25" customWidth="1"/>
    <col min="4" max="4" width="19.42578125" style="25" customWidth="1"/>
    <col min="5" max="5" width="22.5703125" style="25" customWidth="1"/>
    <col min="6" max="7" width="11.42578125" style="25" customWidth="1"/>
    <col min="11" max="11" width="12.42578125" customWidth="1"/>
    <col min="14" max="14" width="11.42578125" style="5"/>
  </cols>
  <sheetData>
    <row r="1" spans="1:15" ht="23.25" customHeight="1">
      <c r="A1" s="231" t="s">
        <v>536</v>
      </c>
      <c r="B1" s="231"/>
      <c r="C1" s="231"/>
      <c r="D1" s="231"/>
      <c r="E1" s="231"/>
      <c r="F1" s="231"/>
      <c r="G1" s="231"/>
      <c r="H1" s="231"/>
      <c r="I1" s="231"/>
      <c r="J1" s="231"/>
      <c r="K1" s="231"/>
      <c r="L1" s="231"/>
      <c r="M1" s="231"/>
      <c r="N1" s="26"/>
    </row>
    <row r="2" spans="1:15">
      <c r="A2" s="232" t="s">
        <v>388</v>
      </c>
      <c r="B2" s="232"/>
      <c r="C2" s="232"/>
      <c r="D2" s="232"/>
      <c r="E2" s="232"/>
      <c r="F2" s="232"/>
      <c r="G2" s="232"/>
      <c r="H2" s="232"/>
      <c r="I2" s="232"/>
      <c r="J2" s="232"/>
      <c r="K2" s="232"/>
      <c r="L2" s="232"/>
      <c r="M2" s="232"/>
      <c r="N2" s="26"/>
    </row>
    <row r="3" spans="1:15">
      <c r="A3" s="232" t="s">
        <v>442</v>
      </c>
      <c r="B3" s="232"/>
      <c r="C3" s="232"/>
      <c r="D3" s="232"/>
      <c r="E3" s="232"/>
      <c r="F3" s="232"/>
      <c r="G3" s="232"/>
      <c r="H3" s="232"/>
      <c r="I3" s="232"/>
      <c r="J3" s="232"/>
      <c r="K3" s="232"/>
      <c r="L3" s="232"/>
      <c r="M3" s="232"/>
      <c r="N3" s="26"/>
      <c r="O3" s="141" t="s">
        <v>510</v>
      </c>
    </row>
    <row r="4" spans="1:15" ht="22.5" customHeight="1">
      <c r="A4" s="224" t="s">
        <v>51</v>
      </c>
      <c r="B4" s="224"/>
      <c r="C4" s="224"/>
      <c r="D4" s="224"/>
      <c r="E4" s="224"/>
      <c r="F4" s="224"/>
      <c r="G4" s="224"/>
      <c r="H4" s="224"/>
      <c r="I4" s="224"/>
      <c r="J4" s="224"/>
      <c r="K4" s="224"/>
      <c r="M4" s="13"/>
      <c r="N4" s="26"/>
    </row>
    <row r="5" spans="1:15" ht="14.25" customHeight="1">
      <c r="A5" s="225" t="s">
        <v>1</v>
      </c>
      <c r="B5" s="225" t="s">
        <v>313</v>
      </c>
      <c r="C5" s="225" t="s">
        <v>2</v>
      </c>
      <c r="D5" s="225" t="s">
        <v>3</v>
      </c>
      <c r="E5" s="225" t="s">
        <v>4</v>
      </c>
      <c r="F5" s="225" t="s">
        <v>312</v>
      </c>
      <c r="G5" s="226" t="s">
        <v>5</v>
      </c>
      <c r="H5" s="227" t="s">
        <v>354</v>
      </c>
      <c r="I5" s="227"/>
      <c r="J5" s="227"/>
      <c r="K5" s="227" t="s">
        <v>516</v>
      </c>
      <c r="L5" s="227"/>
      <c r="M5" s="227"/>
      <c r="N5" s="26"/>
    </row>
    <row r="6" spans="1:15" s="3" customFormat="1" ht="23.25" customHeight="1">
      <c r="A6" s="225"/>
      <c r="B6" s="225"/>
      <c r="C6" s="225"/>
      <c r="D6" s="225"/>
      <c r="E6" s="225"/>
      <c r="F6" s="225"/>
      <c r="G6" s="226"/>
      <c r="H6" s="14" t="s">
        <v>355</v>
      </c>
      <c r="I6" s="15" t="s">
        <v>356</v>
      </c>
      <c r="J6" s="16" t="s">
        <v>357</v>
      </c>
      <c r="K6" s="59" t="s">
        <v>358</v>
      </c>
      <c r="L6" s="59" t="s">
        <v>359</v>
      </c>
      <c r="M6" s="18" t="s">
        <v>360</v>
      </c>
      <c r="N6" s="26"/>
    </row>
    <row r="7" spans="1:15" ht="56.25">
      <c r="A7" s="234" t="s">
        <v>52</v>
      </c>
      <c r="B7" s="234" t="s">
        <v>53</v>
      </c>
      <c r="C7" s="28" t="s">
        <v>54</v>
      </c>
      <c r="D7" s="28" t="s">
        <v>55</v>
      </c>
      <c r="E7" s="28" t="s">
        <v>56</v>
      </c>
      <c r="F7" s="29">
        <v>0.75</v>
      </c>
      <c r="G7" s="29">
        <v>0.9</v>
      </c>
      <c r="H7" s="56" t="s">
        <v>371</v>
      </c>
      <c r="I7" s="20">
        <f t="shared" ref="I7:I9" si="0">F7</f>
        <v>0.75</v>
      </c>
      <c r="J7" s="56" t="s">
        <v>372</v>
      </c>
      <c r="K7" s="184">
        <v>6</v>
      </c>
      <c r="L7" s="184">
        <v>6</v>
      </c>
      <c r="M7" s="21">
        <f t="shared" ref="M7:M9" si="1">(K7/L7)</f>
        <v>1</v>
      </c>
      <c r="N7" s="26" t="s">
        <v>414</v>
      </c>
    </row>
    <row r="8" spans="1:15" ht="45">
      <c r="A8" s="234"/>
      <c r="B8" s="234"/>
      <c r="C8" s="28" t="s">
        <v>317</v>
      </c>
      <c r="D8" s="28" t="s">
        <v>57</v>
      </c>
      <c r="E8" s="28" t="s">
        <v>316</v>
      </c>
      <c r="F8" s="30">
        <v>0.6</v>
      </c>
      <c r="G8" s="30">
        <v>0.7</v>
      </c>
      <c r="H8" s="56" t="s">
        <v>391</v>
      </c>
      <c r="I8" s="20">
        <f t="shared" si="0"/>
        <v>0.6</v>
      </c>
      <c r="J8" s="56" t="s">
        <v>392</v>
      </c>
      <c r="K8" s="184">
        <v>4</v>
      </c>
      <c r="L8" s="184">
        <v>6</v>
      </c>
      <c r="M8" s="21">
        <f t="shared" si="1"/>
        <v>0.66666666666666663</v>
      </c>
      <c r="N8" s="26" t="s">
        <v>414</v>
      </c>
    </row>
    <row r="9" spans="1:15" ht="56.25">
      <c r="A9" s="234"/>
      <c r="B9" s="234"/>
      <c r="C9" s="28" t="s">
        <v>58</v>
      </c>
      <c r="D9" s="28" t="s">
        <v>59</v>
      </c>
      <c r="E9" s="28" t="s">
        <v>60</v>
      </c>
      <c r="F9" s="29">
        <v>0.5</v>
      </c>
      <c r="G9" s="29">
        <v>1</v>
      </c>
      <c r="H9" s="56" t="s">
        <v>365</v>
      </c>
      <c r="I9" s="20">
        <f t="shared" si="0"/>
        <v>0.5</v>
      </c>
      <c r="J9" s="56" t="s">
        <v>366</v>
      </c>
      <c r="K9" s="184">
        <v>3</v>
      </c>
      <c r="L9" s="184">
        <v>5</v>
      </c>
      <c r="M9" s="21">
        <f t="shared" si="1"/>
        <v>0.6</v>
      </c>
      <c r="N9" s="26" t="s">
        <v>414</v>
      </c>
      <c r="O9" s="11"/>
    </row>
    <row r="11" spans="1:15" ht="15" customHeight="1">
      <c r="A11" s="233" t="s">
        <v>538</v>
      </c>
      <c r="B11" s="233"/>
      <c r="C11" s="233"/>
      <c r="D11" s="233"/>
      <c r="E11" s="233"/>
      <c r="F11" s="233"/>
      <c r="G11" s="233"/>
      <c r="H11" s="233"/>
      <c r="I11" s="233"/>
      <c r="J11" s="233"/>
      <c r="K11" s="233"/>
      <c r="L11" s="233"/>
      <c r="M11" s="233"/>
      <c r="N11" s="233"/>
    </row>
    <row r="12" spans="1:15">
      <c r="A12" s="233"/>
      <c r="B12" s="233"/>
      <c r="C12" s="233"/>
      <c r="D12" s="233"/>
      <c r="E12" s="233"/>
      <c r="F12" s="233"/>
      <c r="G12" s="233"/>
      <c r="H12" s="233"/>
      <c r="I12" s="233"/>
      <c r="J12" s="233"/>
      <c r="K12" s="233"/>
      <c r="L12" s="233"/>
      <c r="M12" s="233"/>
      <c r="N12" s="233"/>
    </row>
    <row r="13" spans="1:15">
      <c r="A13" s="233"/>
      <c r="B13" s="233"/>
      <c r="C13" s="233"/>
      <c r="D13" s="233"/>
      <c r="E13" s="233"/>
      <c r="F13" s="233"/>
      <c r="G13" s="233"/>
      <c r="H13" s="233"/>
      <c r="I13" s="233"/>
      <c r="J13" s="233"/>
      <c r="K13" s="233"/>
      <c r="L13" s="233"/>
      <c r="M13" s="233"/>
      <c r="N13" s="233"/>
    </row>
  </sheetData>
  <mergeCells count="16">
    <mergeCell ref="A11:N13"/>
    <mergeCell ref="A7:A9"/>
    <mergeCell ref="B7:B9"/>
    <mergeCell ref="A1:M1"/>
    <mergeCell ref="A2:M2"/>
    <mergeCell ref="A3:M3"/>
    <mergeCell ref="A4:K4"/>
    <mergeCell ref="A5:A6"/>
    <mergeCell ref="B5:B6"/>
    <mergeCell ref="C5:C6"/>
    <mergeCell ref="D5:D6"/>
    <mergeCell ref="E5:E6"/>
    <mergeCell ref="F5:F6"/>
    <mergeCell ref="G5:G6"/>
    <mergeCell ref="H5:J5"/>
    <mergeCell ref="K5:M5"/>
  </mergeCells>
  <conditionalFormatting sqref="M7:M9">
    <cfRule type="cellIs" dxfId="233" priority="4" operator="greaterThan">
      <formula>I7</formula>
    </cfRule>
    <cfRule type="cellIs" dxfId="232" priority="5" operator="equal">
      <formula>I7</formula>
    </cfRule>
    <cfRule type="cellIs" dxfId="231" priority="6" operator="lessThan">
      <formula>I7</formula>
    </cfRule>
  </conditionalFormatting>
  <conditionalFormatting sqref="M7:M9">
    <cfRule type="cellIs" dxfId="230" priority="1" operator="greaterThan">
      <formula>I7</formula>
    </cfRule>
    <cfRule type="cellIs" dxfId="229" priority="2" operator="equal">
      <formula>I7</formula>
    </cfRule>
    <cfRule type="cellIs" dxfId="228" priority="3" operator="lessThan">
      <formula>I7</formula>
    </cfRule>
  </conditionalFormatting>
  <hyperlinks>
    <hyperlink ref="O3" location="CONCENTRADO!A1" display="CONCENTRADO"/>
    <hyperlink ref="M9" r:id="rId1" display="siapa_2016\siapa_2016_10.xls"/>
    <hyperlink ref="M7:M8" r:id="rId2" display="siapa_2016\siapa_2016_10.xls"/>
  </hyperlinks>
  <pageMargins left="0.7" right="0.7" top="0.75" bottom="0.75" header="0.3" footer="0.3"/>
  <pageSetup paperSize="5" scale="77" orientation="landscape" r:id="rId3"/>
</worksheet>
</file>

<file path=xl/worksheets/sheet4.xml><?xml version="1.0" encoding="utf-8"?>
<worksheet xmlns="http://schemas.openxmlformats.org/spreadsheetml/2006/main" xmlns:r="http://schemas.openxmlformats.org/officeDocument/2006/relationships">
  <sheetPr>
    <tabColor rgb="FF92D050"/>
  </sheetPr>
  <dimension ref="A1:O13"/>
  <sheetViews>
    <sheetView zoomScaleNormal="100" workbookViewId="0">
      <selection activeCell="I18" sqref="I18"/>
    </sheetView>
  </sheetViews>
  <sheetFormatPr baseColWidth="10" defaultRowHeight="15"/>
  <cols>
    <col min="1" max="2" width="15.140625" style="25" customWidth="1"/>
    <col min="3" max="3" width="26.42578125" style="25" customWidth="1"/>
    <col min="4" max="4" width="20" style="25" customWidth="1"/>
    <col min="5" max="5" width="22.5703125" style="25" customWidth="1"/>
    <col min="6" max="7" width="11.42578125" style="25" customWidth="1"/>
    <col min="11" max="11" width="12.42578125" customWidth="1"/>
    <col min="14" max="14" width="11.42578125" style="5"/>
  </cols>
  <sheetData>
    <row r="1" spans="1:15" ht="23.25" customHeight="1">
      <c r="A1" s="231" t="s">
        <v>536</v>
      </c>
      <c r="B1" s="231"/>
      <c r="C1" s="231"/>
      <c r="D1" s="231"/>
      <c r="E1" s="231"/>
      <c r="F1" s="231"/>
      <c r="G1" s="231"/>
      <c r="H1" s="231"/>
      <c r="I1" s="231"/>
      <c r="J1" s="231"/>
      <c r="K1" s="231"/>
      <c r="L1" s="231"/>
      <c r="M1" s="231"/>
      <c r="N1" s="26"/>
    </row>
    <row r="2" spans="1:15">
      <c r="A2" s="232" t="s">
        <v>388</v>
      </c>
      <c r="B2" s="232"/>
      <c r="C2" s="232"/>
      <c r="D2" s="232"/>
      <c r="E2" s="232"/>
      <c r="F2" s="232"/>
      <c r="G2" s="232"/>
      <c r="H2" s="232"/>
      <c r="I2" s="232"/>
      <c r="J2" s="232"/>
      <c r="K2" s="232"/>
      <c r="L2" s="232"/>
      <c r="M2" s="232"/>
      <c r="N2" s="26"/>
    </row>
    <row r="3" spans="1:15">
      <c r="A3" s="232" t="s">
        <v>517</v>
      </c>
      <c r="B3" s="232"/>
      <c r="C3" s="232"/>
      <c r="D3" s="232"/>
      <c r="E3" s="232"/>
      <c r="F3" s="232"/>
      <c r="G3" s="232"/>
      <c r="H3" s="232"/>
      <c r="I3" s="232"/>
      <c r="J3" s="232"/>
      <c r="K3" s="232"/>
      <c r="L3" s="232"/>
      <c r="M3" s="232"/>
      <c r="N3" s="26"/>
      <c r="O3" s="141" t="s">
        <v>510</v>
      </c>
    </row>
    <row r="4" spans="1:15" ht="22.5" customHeight="1">
      <c r="A4" s="224" t="s">
        <v>61</v>
      </c>
      <c r="B4" s="224"/>
      <c r="C4" s="224"/>
      <c r="D4" s="224"/>
      <c r="E4" s="224"/>
      <c r="F4" s="224"/>
      <c r="G4" s="224"/>
      <c r="H4" s="224"/>
      <c r="I4" s="224"/>
      <c r="J4" s="224"/>
      <c r="K4" s="224"/>
      <c r="M4" s="13"/>
      <c r="N4" s="26"/>
    </row>
    <row r="5" spans="1:15" ht="14.25" customHeight="1">
      <c r="A5" s="225" t="s">
        <v>1</v>
      </c>
      <c r="B5" s="225" t="s">
        <v>313</v>
      </c>
      <c r="C5" s="225" t="s">
        <v>2</v>
      </c>
      <c r="D5" s="225" t="s">
        <v>3</v>
      </c>
      <c r="E5" s="225" t="s">
        <v>4</v>
      </c>
      <c r="F5" s="225" t="s">
        <v>312</v>
      </c>
      <c r="G5" s="226" t="s">
        <v>5</v>
      </c>
      <c r="H5" s="227" t="s">
        <v>354</v>
      </c>
      <c r="I5" s="227"/>
      <c r="J5" s="227"/>
      <c r="K5" s="227" t="s">
        <v>516</v>
      </c>
      <c r="L5" s="227"/>
      <c r="M5" s="227"/>
      <c r="N5" s="26"/>
    </row>
    <row r="6" spans="1:15" s="3" customFormat="1" ht="23.25" customHeight="1">
      <c r="A6" s="225"/>
      <c r="B6" s="225"/>
      <c r="C6" s="225"/>
      <c r="D6" s="225"/>
      <c r="E6" s="225"/>
      <c r="F6" s="225"/>
      <c r="G6" s="226"/>
      <c r="H6" s="14" t="s">
        <v>355</v>
      </c>
      <c r="I6" s="15" t="s">
        <v>356</v>
      </c>
      <c r="J6" s="16" t="s">
        <v>357</v>
      </c>
      <c r="K6" s="59" t="s">
        <v>358</v>
      </c>
      <c r="L6" s="59" t="s">
        <v>359</v>
      </c>
      <c r="M6" s="18" t="s">
        <v>360</v>
      </c>
      <c r="N6" s="26"/>
    </row>
    <row r="7" spans="1:15" ht="45">
      <c r="A7" s="223" t="s">
        <v>62</v>
      </c>
      <c r="B7" s="58" t="s">
        <v>63</v>
      </c>
      <c r="C7" s="171" t="s">
        <v>64</v>
      </c>
      <c r="D7" s="171" t="s">
        <v>65</v>
      </c>
      <c r="E7" s="171" t="s">
        <v>66</v>
      </c>
      <c r="F7" s="23">
        <v>0.7</v>
      </c>
      <c r="G7" s="23">
        <v>0.85</v>
      </c>
      <c r="H7" s="56" t="s">
        <v>369</v>
      </c>
      <c r="I7" s="20">
        <f t="shared" ref="I7:I11" si="0">F7</f>
        <v>0.7</v>
      </c>
      <c r="J7" s="56" t="s">
        <v>370</v>
      </c>
      <c r="K7" s="159">
        <v>2140</v>
      </c>
      <c r="L7" s="159">
        <v>2140</v>
      </c>
      <c r="M7" s="21">
        <f t="shared" ref="M7:M13" si="1">(K7/L7)</f>
        <v>1</v>
      </c>
      <c r="N7" s="26" t="s">
        <v>415</v>
      </c>
    </row>
    <row r="8" spans="1:15" ht="56.25">
      <c r="A8" s="223"/>
      <c r="B8" s="58" t="s">
        <v>67</v>
      </c>
      <c r="C8" s="171" t="s">
        <v>68</v>
      </c>
      <c r="D8" s="171" t="s">
        <v>69</v>
      </c>
      <c r="E8" s="58" t="s">
        <v>70</v>
      </c>
      <c r="F8" s="23">
        <v>0.6</v>
      </c>
      <c r="G8" s="23">
        <v>0.9</v>
      </c>
      <c r="H8" s="56" t="s">
        <v>391</v>
      </c>
      <c r="I8" s="20">
        <f t="shared" si="0"/>
        <v>0.6</v>
      </c>
      <c r="J8" s="56" t="s">
        <v>392</v>
      </c>
      <c r="K8" s="184">
        <v>63</v>
      </c>
      <c r="L8" s="187">
        <v>83</v>
      </c>
      <c r="M8" s="21">
        <f t="shared" si="1"/>
        <v>0.75903614457831325</v>
      </c>
      <c r="N8" s="26" t="s">
        <v>415</v>
      </c>
    </row>
    <row r="9" spans="1:15" ht="78.75">
      <c r="A9" s="223"/>
      <c r="B9" s="58" t="s">
        <v>221</v>
      </c>
      <c r="C9" s="171" t="s">
        <v>222</v>
      </c>
      <c r="D9" s="171" t="s">
        <v>223</v>
      </c>
      <c r="E9" s="58" t="s">
        <v>224</v>
      </c>
      <c r="F9" s="23">
        <v>0.6</v>
      </c>
      <c r="G9" s="23">
        <v>0.8</v>
      </c>
      <c r="H9" s="56" t="s">
        <v>391</v>
      </c>
      <c r="I9" s="20">
        <f t="shared" si="0"/>
        <v>0.6</v>
      </c>
      <c r="J9" s="56" t="s">
        <v>392</v>
      </c>
      <c r="K9" s="159">
        <v>1</v>
      </c>
      <c r="L9" s="159">
        <v>1</v>
      </c>
      <c r="M9" s="21">
        <f t="shared" si="1"/>
        <v>1</v>
      </c>
      <c r="N9" s="26" t="s">
        <v>415</v>
      </c>
      <c r="O9" s="11"/>
    </row>
    <row r="10" spans="1:15" ht="135">
      <c r="A10" s="223" t="s">
        <v>71</v>
      </c>
      <c r="B10" s="58" t="s">
        <v>72</v>
      </c>
      <c r="C10" s="171" t="s">
        <v>73</v>
      </c>
      <c r="D10" s="171" t="s">
        <v>74</v>
      </c>
      <c r="E10" s="58" t="s">
        <v>75</v>
      </c>
      <c r="F10" s="23">
        <v>0.7</v>
      </c>
      <c r="G10" s="23">
        <v>0.85</v>
      </c>
      <c r="H10" s="56" t="s">
        <v>369</v>
      </c>
      <c r="I10" s="20">
        <f t="shared" si="0"/>
        <v>0.7</v>
      </c>
      <c r="J10" s="56" t="s">
        <v>370</v>
      </c>
      <c r="K10" s="159">
        <v>5</v>
      </c>
      <c r="L10" s="159">
        <v>7</v>
      </c>
      <c r="M10" s="21">
        <f t="shared" si="1"/>
        <v>0.7142857142857143</v>
      </c>
      <c r="N10" s="26" t="s">
        <v>415</v>
      </c>
    </row>
    <row r="11" spans="1:15" ht="45">
      <c r="A11" s="223"/>
      <c r="B11" s="223" t="s">
        <v>76</v>
      </c>
      <c r="C11" s="223" t="s">
        <v>77</v>
      </c>
      <c r="D11" s="171" t="s">
        <v>78</v>
      </c>
      <c r="E11" s="58" t="s">
        <v>79</v>
      </c>
      <c r="F11" s="23">
        <v>0.6</v>
      </c>
      <c r="G11" s="23">
        <v>0.9</v>
      </c>
      <c r="H11" s="56" t="s">
        <v>391</v>
      </c>
      <c r="I11" s="20">
        <f t="shared" si="0"/>
        <v>0.6</v>
      </c>
      <c r="J11" s="56" t="s">
        <v>392</v>
      </c>
      <c r="K11" s="187">
        <v>162</v>
      </c>
      <c r="L11" s="187">
        <v>210</v>
      </c>
      <c r="M11" s="21">
        <f t="shared" si="1"/>
        <v>0.77142857142857146</v>
      </c>
      <c r="N11" s="26" t="s">
        <v>415</v>
      </c>
    </row>
    <row r="12" spans="1:15" ht="33.75">
      <c r="A12" s="223"/>
      <c r="B12" s="223"/>
      <c r="C12" s="223"/>
      <c r="D12" s="171" t="s">
        <v>80</v>
      </c>
      <c r="E12" s="58" t="s">
        <v>81</v>
      </c>
      <c r="F12" s="23">
        <v>0.6</v>
      </c>
      <c r="G12" s="23">
        <v>0.9</v>
      </c>
      <c r="H12" s="56" t="s">
        <v>391</v>
      </c>
      <c r="I12" s="20">
        <f>F12</f>
        <v>0.6</v>
      </c>
      <c r="J12" s="56" t="s">
        <v>392</v>
      </c>
      <c r="K12" s="184">
        <v>220</v>
      </c>
      <c r="L12" s="187">
        <v>245</v>
      </c>
      <c r="M12" s="21">
        <f t="shared" si="1"/>
        <v>0.89795918367346939</v>
      </c>
      <c r="N12" s="26" t="s">
        <v>415</v>
      </c>
    </row>
    <row r="13" spans="1:15" ht="78.75">
      <c r="A13" s="223"/>
      <c r="B13" s="58" t="s">
        <v>82</v>
      </c>
      <c r="C13" s="171" t="s">
        <v>83</v>
      </c>
      <c r="D13" s="171" t="s">
        <v>84</v>
      </c>
      <c r="E13" s="58" t="s">
        <v>85</v>
      </c>
      <c r="F13" s="23">
        <v>0.5</v>
      </c>
      <c r="G13" s="23">
        <v>0.7</v>
      </c>
      <c r="H13" s="56" t="s">
        <v>365</v>
      </c>
      <c r="I13" s="20">
        <f t="shared" ref="I13" si="2">F13</f>
        <v>0.5</v>
      </c>
      <c r="J13" s="56" t="s">
        <v>366</v>
      </c>
      <c r="K13" s="183">
        <v>1</v>
      </c>
      <c r="L13" s="183">
        <v>1</v>
      </c>
      <c r="M13" s="21">
        <f t="shared" si="1"/>
        <v>1</v>
      </c>
      <c r="N13" s="26" t="s">
        <v>415</v>
      </c>
    </row>
  </sheetData>
  <mergeCells count="17">
    <mergeCell ref="A7:A9"/>
    <mergeCell ref="A10:A13"/>
    <mergeCell ref="B11:B12"/>
    <mergeCell ref="C11:C12"/>
    <mergeCell ref="A1:M1"/>
    <mergeCell ref="A2:M2"/>
    <mergeCell ref="A3:M3"/>
    <mergeCell ref="A4:K4"/>
    <mergeCell ref="A5:A6"/>
    <mergeCell ref="B5:B6"/>
    <mergeCell ref="C5:C6"/>
    <mergeCell ref="D5:D6"/>
    <mergeCell ref="E5:E6"/>
    <mergeCell ref="F5:F6"/>
    <mergeCell ref="G5:G6"/>
    <mergeCell ref="H5:J5"/>
    <mergeCell ref="K5:M5"/>
  </mergeCells>
  <conditionalFormatting sqref="M7:M13">
    <cfRule type="cellIs" dxfId="227" priority="4" operator="greaterThan">
      <formula>I7</formula>
    </cfRule>
    <cfRule type="cellIs" dxfId="226" priority="5" operator="equal">
      <formula>I7</formula>
    </cfRule>
    <cfRule type="cellIs" dxfId="225" priority="6" operator="lessThan">
      <formula>I7</formula>
    </cfRule>
  </conditionalFormatting>
  <conditionalFormatting sqref="M7:M13">
    <cfRule type="cellIs" dxfId="224" priority="1" operator="greaterThan">
      <formula>I7</formula>
    </cfRule>
    <cfRule type="cellIs" dxfId="223" priority="2" operator="equal">
      <formula>I7</formula>
    </cfRule>
    <cfRule type="cellIs" dxfId="222" priority="3" operator="lessThan">
      <formula>I7</formula>
    </cfRule>
  </conditionalFormatting>
  <hyperlinks>
    <hyperlink ref="O3" location="CONCENTRADO!A1" display="CONCENTRADO"/>
    <hyperlink ref="M7" r:id="rId1" display="siapa_2016\siapa_2016_10.xls"/>
    <hyperlink ref="M8" r:id="rId2" display="siapa_2016\siapa_2016.xlsx"/>
    <hyperlink ref="M10" r:id="rId3" display="siapa_2016\siapa_2016.xlsx"/>
    <hyperlink ref="M9" r:id="rId4" display="siapa_2016\siapa_2016_10.xls"/>
    <hyperlink ref="M11" r:id="rId5" display="siapa_2016\siapa_2016.xlsx"/>
    <hyperlink ref="M12" r:id="rId6" display="siapa_2016\siapa_2016.xlsx"/>
    <hyperlink ref="M13" r:id="rId7" display="siapa_2016\siapa_2016.xlsx"/>
  </hyperlinks>
  <pageMargins left="0.7" right="0.7" top="0.75" bottom="0.75" header="0.3" footer="0.3"/>
  <pageSetup paperSize="5" scale="79" orientation="landscape" r:id="rId8"/>
  <colBreaks count="1" manualBreakCount="1">
    <brk id="14"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O19"/>
  <sheetViews>
    <sheetView zoomScaleNormal="100" workbookViewId="0">
      <selection activeCell="L24" sqref="L24"/>
    </sheetView>
  </sheetViews>
  <sheetFormatPr baseColWidth="10" defaultRowHeight="15"/>
  <cols>
    <col min="1" max="2" width="15.140625" style="25" customWidth="1"/>
    <col min="3" max="3" width="31" style="25" customWidth="1"/>
    <col min="4" max="4" width="20.7109375" style="25" customWidth="1"/>
    <col min="5" max="5" width="22.5703125" style="25" customWidth="1"/>
    <col min="6" max="7" width="11.42578125" style="25" customWidth="1"/>
    <col min="11" max="11" width="12.42578125" customWidth="1"/>
    <col min="14" max="14" width="11.42578125" style="5"/>
  </cols>
  <sheetData>
    <row r="1" spans="1:15" ht="23.25" customHeight="1">
      <c r="A1" s="231" t="s">
        <v>536</v>
      </c>
      <c r="B1" s="231"/>
      <c r="C1" s="231"/>
      <c r="D1" s="231"/>
      <c r="E1" s="231"/>
      <c r="F1" s="231"/>
      <c r="G1" s="231"/>
      <c r="H1" s="231"/>
      <c r="I1" s="231"/>
      <c r="J1" s="231"/>
      <c r="K1" s="231"/>
      <c r="L1" s="231"/>
      <c r="M1" s="231"/>
      <c r="N1" s="26"/>
    </row>
    <row r="2" spans="1:15">
      <c r="A2" s="232" t="s">
        <v>388</v>
      </c>
      <c r="B2" s="232"/>
      <c r="C2" s="232"/>
      <c r="D2" s="232"/>
      <c r="E2" s="232"/>
      <c r="F2" s="232"/>
      <c r="G2" s="232"/>
      <c r="H2" s="232"/>
      <c r="I2" s="232"/>
      <c r="J2" s="232"/>
      <c r="K2" s="232"/>
      <c r="L2" s="232"/>
      <c r="M2" s="232"/>
      <c r="N2" s="26"/>
    </row>
    <row r="3" spans="1:15">
      <c r="A3" s="232" t="s">
        <v>518</v>
      </c>
      <c r="B3" s="232"/>
      <c r="C3" s="232"/>
      <c r="D3" s="232"/>
      <c r="E3" s="232"/>
      <c r="F3" s="232"/>
      <c r="G3" s="232"/>
      <c r="H3" s="232"/>
      <c r="I3" s="232"/>
      <c r="J3" s="232"/>
      <c r="K3" s="232"/>
      <c r="L3" s="232"/>
      <c r="M3" s="232"/>
      <c r="N3" s="26"/>
      <c r="O3" s="141" t="s">
        <v>510</v>
      </c>
    </row>
    <row r="4" spans="1:15" ht="22.5" customHeight="1">
      <c r="A4" s="224" t="s">
        <v>51</v>
      </c>
      <c r="B4" s="224"/>
      <c r="C4" s="224"/>
      <c r="D4" s="224"/>
      <c r="E4" s="224"/>
      <c r="F4" s="224"/>
      <c r="G4" s="224"/>
      <c r="H4" s="224"/>
      <c r="I4" s="224"/>
      <c r="J4" s="224"/>
      <c r="K4" s="224"/>
      <c r="M4" s="13"/>
      <c r="N4" s="26"/>
    </row>
    <row r="5" spans="1:15" ht="14.25" customHeight="1">
      <c r="A5" s="225" t="s">
        <v>1</v>
      </c>
      <c r="B5" s="225" t="s">
        <v>313</v>
      </c>
      <c r="C5" s="225" t="s">
        <v>2</v>
      </c>
      <c r="D5" s="225" t="s">
        <v>3</v>
      </c>
      <c r="E5" s="225" t="s">
        <v>4</v>
      </c>
      <c r="F5" s="225" t="s">
        <v>312</v>
      </c>
      <c r="G5" s="226" t="s">
        <v>5</v>
      </c>
      <c r="H5" s="227" t="s">
        <v>354</v>
      </c>
      <c r="I5" s="227"/>
      <c r="J5" s="227"/>
      <c r="K5" s="227" t="s">
        <v>516</v>
      </c>
      <c r="L5" s="227"/>
      <c r="M5" s="227"/>
      <c r="N5" s="26"/>
    </row>
    <row r="6" spans="1:15" s="3" customFormat="1" ht="23.25" customHeight="1">
      <c r="A6" s="225"/>
      <c r="B6" s="225"/>
      <c r="C6" s="225"/>
      <c r="D6" s="225"/>
      <c r="E6" s="225"/>
      <c r="F6" s="225"/>
      <c r="G6" s="226"/>
      <c r="H6" s="14" t="s">
        <v>355</v>
      </c>
      <c r="I6" s="15" t="s">
        <v>356</v>
      </c>
      <c r="J6" s="16" t="s">
        <v>357</v>
      </c>
      <c r="K6" s="59" t="s">
        <v>358</v>
      </c>
      <c r="L6" s="59" t="s">
        <v>359</v>
      </c>
      <c r="M6" s="18" t="s">
        <v>360</v>
      </c>
      <c r="N6" s="26"/>
    </row>
    <row r="7" spans="1:15" ht="54.75" customHeight="1">
      <c r="A7" s="228" t="s">
        <v>86</v>
      </c>
      <c r="B7" s="235" t="s">
        <v>87</v>
      </c>
      <c r="C7" s="171" t="s">
        <v>88</v>
      </c>
      <c r="D7" s="171" t="s">
        <v>89</v>
      </c>
      <c r="E7" s="171" t="s">
        <v>90</v>
      </c>
      <c r="F7" s="23">
        <v>0.4</v>
      </c>
      <c r="G7" s="23">
        <v>0.4</v>
      </c>
      <c r="H7" s="56" t="s">
        <v>386</v>
      </c>
      <c r="I7" s="20">
        <f>F7</f>
        <v>0.4</v>
      </c>
      <c r="J7" s="56" t="s">
        <v>387</v>
      </c>
      <c r="K7" s="190">
        <v>88</v>
      </c>
      <c r="L7" s="190">
        <v>113</v>
      </c>
      <c r="M7" s="21">
        <f>(K7/L7)</f>
        <v>0.77876106194690264</v>
      </c>
      <c r="N7" s="26" t="s">
        <v>412</v>
      </c>
    </row>
    <row r="8" spans="1:15" ht="45">
      <c r="A8" s="228"/>
      <c r="B8" s="236"/>
      <c r="C8" s="171" t="s">
        <v>91</v>
      </c>
      <c r="D8" s="171" t="s">
        <v>92</v>
      </c>
      <c r="E8" s="26" t="s">
        <v>93</v>
      </c>
      <c r="F8" s="23">
        <v>1</v>
      </c>
      <c r="G8" s="23">
        <v>1</v>
      </c>
      <c r="H8" s="56" t="s">
        <v>383</v>
      </c>
      <c r="I8" s="50">
        <v>0</v>
      </c>
      <c r="J8" s="20">
        <v>1</v>
      </c>
      <c r="K8" s="190">
        <v>460</v>
      </c>
      <c r="L8" s="190">
        <v>460</v>
      </c>
      <c r="M8" s="21">
        <f>(K8/L8)</f>
        <v>1</v>
      </c>
      <c r="N8" s="26" t="s">
        <v>412</v>
      </c>
    </row>
    <row r="9" spans="1:15" ht="45">
      <c r="A9" s="228"/>
      <c r="B9" s="236"/>
      <c r="C9" s="171" t="s">
        <v>94</v>
      </c>
      <c r="D9" s="171" t="s">
        <v>95</v>
      </c>
      <c r="E9" s="58" t="s">
        <v>96</v>
      </c>
      <c r="F9" s="23">
        <v>0.25</v>
      </c>
      <c r="G9" s="23">
        <v>1</v>
      </c>
      <c r="H9" s="56" t="s">
        <v>384</v>
      </c>
      <c r="I9" s="20">
        <f t="shared" ref="I9:I11" si="0">F9</f>
        <v>0.25</v>
      </c>
      <c r="J9" s="56" t="s">
        <v>385</v>
      </c>
      <c r="K9" s="190">
        <v>911</v>
      </c>
      <c r="L9" s="190">
        <v>1059</v>
      </c>
      <c r="M9" s="21">
        <f>(K9/L9)-1</f>
        <v>-0.13975448536355051</v>
      </c>
      <c r="N9" s="26" t="s">
        <v>412</v>
      </c>
    </row>
    <row r="10" spans="1:15" ht="56.25">
      <c r="A10" s="228"/>
      <c r="B10" s="237"/>
      <c r="C10" s="26" t="s">
        <v>97</v>
      </c>
      <c r="D10" s="171" t="s">
        <v>98</v>
      </c>
      <c r="E10" s="26" t="s">
        <v>99</v>
      </c>
      <c r="F10" s="23">
        <v>0.35</v>
      </c>
      <c r="G10" s="23">
        <v>0.35</v>
      </c>
      <c r="H10" s="56" t="s">
        <v>389</v>
      </c>
      <c r="I10" s="20">
        <f t="shared" si="0"/>
        <v>0.35</v>
      </c>
      <c r="J10" s="56" t="s">
        <v>390</v>
      </c>
      <c r="K10" s="190">
        <v>353</v>
      </c>
      <c r="L10" s="190">
        <v>568</v>
      </c>
      <c r="M10" s="21">
        <f>(K10/L10)</f>
        <v>0.62147887323943662</v>
      </c>
      <c r="N10" s="26" t="s">
        <v>412</v>
      </c>
    </row>
    <row r="11" spans="1:15" ht="33.75">
      <c r="A11" s="228" t="s">
        <v>100</v>
      </c>
      <c r="B11" s="228" t="s">
        <v>101</v>
      </c>
      <c r="C11" s="171" t="s">
        <v>102</v>
      </c>
      <c r="D11" s="171" t="s">
        <v>103</v>
      </c>
      <c r="E11" s="58" t="s">
        <v>104</v>
      </c>
      <c r="F11" s="23">
        <v>0.25</v>
      </c>
      <c r="G11" s="23">
        <v>1</v>
      </c>
      <c r="H11" s="56" t="s">
        <v>384</v>
      </c>
      <c r="I11" s="20">
        <f t="shared" si="0"/>
        <v>0.25</v>
      </c>
      <c r="J11" s="56" t="s">
        <v>385</v>
      </c>
      <c r="K11" s="190">
        <f>(2279+2202+1581)</f>
        <v>6062</v>
      </c>
      <c r="L11" s="190">
        <v>6062</v>
      </c>
      <c r="M11" s="21">
        <f t="shared" ref="M11:M12" si="1">(K11/L11)</f>
        <v>1</v>
      </c>
      <c r="N11" s="26" t="s">
        <v>412</v>
      </c>
    </row>
    <row r="12" spans="1:15" ht="37.5" customHeight="1">
      <c r="A12" s="228"/>
      <c r="B12" s="228"/>
      <c r="C12" s="171" t="s">
        <v>105</v>
      </c>
      <c r="D12" s="171" t="s">
        <v>106</v>
      </c>
      <c r="E12" s="58" t="s">
        <v>107</v>
      </c>
      <c r="F12" s="23">
        <v>1</v>
      </c>
      <c r="G12" s="23">
        <v>1</v>
      </c>
      <c r="H12" s="56" t="s">
        <v>383</v>
      </c>
      <c r="I12" s="50">
        <v>0</v>
      </c>
      <c r="J12" s="20">
        <v>1</v>
      </c>
      <c r="K12" s="190">
        <v>30</v>
      </c>
      <c r="L12" s="190">
        <v>30</v>
      </c>
      <c r="M12" s="21">
        <f t="shared" si="1"/>
        <v>1</v>
      </c>
      <c r="N12" s="26" t="s">
        <v>412</v>
      </c>
    </row>
    <row r="15" spans="1:15" ht="22.5" customHeight="1">
      <c r="A15" s="224" t="s">
        <v>61</v>
      </c>
      <c r="B15" s="224"/>
      <c r="C15" s="224"/>
      <c r="D15" s="224"/>
      <c r="E15" s="224"/>
      <c r="F15" s="224"/>
      <c r="G15" s="224"/>
      <c r="H15" s="224"/>
      <c r="I15" s="224"/>
      <c r="J15" s="224"/>
      <c r="K15" s="224"/>
      <c r="M15" s="13"/>
      <c r="N15" s="26"/>
    </row>
    <row r="16" spans="1:15" ht="14.25" customHeight="1">
      <c r="A16" s="225" t="s">
        <v>1</v>
      </c>
      <c r="B16" s="225" t="s">
        <v>313</v>
      </c>
      <c r="C16" s="225" t="s">
        <v>2</v>
      </c>
      <c r="D16" s="225" t="s">
        <v>3</v>
      </c>
      <c r="E16" s="225" t="s">
        <v>4</v>
      </c>
      <c r="F16" s="225" t="s">
        <v>312</v>
      </c>
      <c r="G16" s="226" t="s">
        <v>5</v>
      </c>
      <c r="H16" s="227" t="s">
        <v>354</v>
      </c>
      <c r="I16" s="227"/>
      <c r="J16" s="227"/>
      <c r="K16" s="227" t="s">
        <v>516</v>
      </c>
      <c r="L16" s="227"/>
      <c r="M16" s="227"/>
      <c r="N16" s="26"/>
    </row>
    <row r="17" spans="1:15" s="3" customFormat="1" ht="23.25" customHeight="1">
      <c r="A17" s="225"/>
      <c r="B17" s="225"/>
      <c r="C17" s="225"/>
      <c r="D17" s="225"/>
      <c r="E17" s="225"/>
      <c r="F17" s="225"/>
      <c r="G17" s="226"/>
      <c r="H17" s="14" t="s">
        <v>355</v>
      </c>
      <c r="I17" s="15" t="s">
        <v>356</v>
      </c>
      <c r="J17" s="16" t="s">
        <v>357</v>
      </c>
      <c r="K17" s="59" t="s">
        <v>358</v>
      </c>
      <c r="L17" s="59" t="s">
        <v>359</v>
      </c>
      <c r="M17" s="18" t="s">
        <v>360</v>
      </c>
      <c r="N17" s="26"/>
    </row>
    <row r="18" spans="1:15" ht="57.75" customHeight="1">
      <c r="A18" s="223" t="s">
        <v>108</v>
      </c>
      <c r="B18" s="229" t="s">
        <v>433</v>
      </c>
      <c r="C18" s="171" t="s">
        <v>109</v>
      </c>
      <c r="D18" s="171" t="s">
        <v>110</v>
      </c>
      <c r="E18" s="58" t="s">
        <v>111</v>
      </c>
      <c r="F18" s="23">
        <v>0.25</v>
      </c>
      <c r="G18" s="23">
        <v>1</v>
      </c>
      <c r="H18" s="56" t="s">
        <v>384</v>
      </c>
      <c r="I18" s="20">
        <f>F18</f>
        <v>0.25</v>
      </c>
      <c r="J18" s="56" t="s">
        <v>385</v>
      </c>
      <c r="K18" s="190">
        <v>120</v>
      </c>
      <c r="L18" s="190">
        <v>120</v>
      </c>
      <c r="M18" s="21">
        <f>(K18/L18)</f>
        <v>1</v>
      </c>
      <c r="N18" s="26" t="s">
        <v>412</v>
      </c>
      <c r="O18" s="11"/>
    </row>
    <row r="19" spans="1:15" ht="52.5" customHeight="1">
      <c r="A19" s="223"/>
      <c r="B19" s="230"/>
      <c r="C19" s="171" t="s">
        <v>112</v>
      </c>
      <c r="D19" s="171" t="s">
        <v>113</v>
      </c>
      <c r="E19" s="58" t="s">
        <v>114</v>
      </c>
      <c r="F19" s="23">
        <v>1</v>
      </c>
      <c r="G19" s="23">
        <v>1</v>
      </c>
      <c r="H19" s="56" t="s">
        <v>383</v>
      </c>
      <c r="I19" s="50">
        <v>0</v>
      </c>
      <c r="J19" s="20">
        <v>1</v>
      </c>
      <c r="K19" s="190">
        <f>(23+57+24)</f>
        <v>104</v>
      </c>
      <c r="L19" s="190">
        <v>104</v>
      </c>
      <c r="M19" s="21">
        <f>(K19/L19)</f>
        <v>1</v>
      </c>
      <c r="N19" s="26" t="s">
        <v>412</v>
      </c>
    </row>
  </sheetData>
  <mergeCells count="29">
    <mergeCell ref="A1:M1"/>
    <mergeCell ref="A2:M2"/>
    <mergeCell ref="A3:M3"/>
    <mergeCell ref="A4:K4"/>
    <mergeCell ref="A5:A6"/>
    <mergeCell ref="B5:B6"/>
    <mergeCell ref="C5:C6"/>
    <mergeCell ref="D5:D6"/>
    <mergeCell ref="E5:E6"/>
    <mergeCell ref="F5:F6"/>
    <mergeCell ref="G5:G6"/>
    <mergeCell ref="H5:J5"/>
    <mergeCell ref="K5:M5"/>
    <mergeCell ref="B7:B10"/>
    <mergeCell ref="A18:A19"/>
    <mergeCell ref="B18:B19"/>
    <mergeCell ref="A15:K15"/>
    <mergeCell ref="A16:A17"/>
    <mergeCell ref="B16:B17"/>
    <mergeCell ref="C16:C17"/>
    <mergeCell ref="D16:D17"/>
    <mergeCell ref="E16:E17"/>
    <mergeCell ref="F16:F17"/>
    <mergeCell ref="G16:G17"/>
    <mergeCell ref="H16:J16"/>
    <mergeCell ref="K16:M16"/>
    <mergeCell ref="A11:A12"/>
    <mergeCell ref="B11:B12"/>
    <mergeCell ref="A7:A10"/>
  </mergeCells>
  <conditionalFormatting sqref="M7:M12">
    <cfRule type="cellIs" dxfId="221" priority="10" operator="greaterThan">
      <formula>I7</formula>
    </cfRule>
    <cfRule type="cellIs" dxfId="220" priority="11" operator="equal">
      <formula>I7</formula>
    </cfRule>
    <cfRule type="cellIs" dxfId="219" priority="12" operator="lessThan">
      <formula>I7</formula>
    </cfRule>
  </conditionalFormatting>
  <conditionalFormatting sqref="M7:M12">
    <cfRule type="cellIs" dxfId="218" priority="7" operator="greaterThan">
      <formula>I7</formula>
    </cfRule>
    <cfRule type="cellIs" dxfId="217" priority="8" operator="equal">
      <formula>I7</formula>
    </cfRule>
    <cfRule type="cellIs" dxfId="216" priority="9" operator="lessThan">
      <formula>I7</formula>
    </cfRule>
  </conditionalFormatting>
  <conditionalFormatting sqref="M18:M19">
    <cfRule type="cellIs" dxfId="215" priority="4" operator="greaterThan">
      <formula>I18</formula>
    </cfRule>
    <cfRule type="cellIs" dxfId="214" priority="5" operator="equal">
      <formula>I18</formula>
    </cfRule>
    <cfRule type="cellIs" dxfId="213" priority="6" operator="lessThan">
      <formula>I18</formula>
    </cfRule>
  </conditionalFormatting>
  <conditionalFormatting sqref="M18:M19">
    <cfRule type="cellIs" dxfId="212" priority="1" operator="greaterThan">
      <formula>I18</formula>
    </cfRule>
    <cfRule type="cellIs" dxfId="211" priority="2" operator="equal">
      <formula>I18</formula>
    </cfRule>
    <cfRule type="cellIs" dxfId="210" priority="3" operator="lessThan">
      <formula>I18</formula>
    </cfRule>
  </conditionalFormatting>
  <hyperlinks>
    <hyperlink ref="O3" location="CONCENTRADO!A1" display="CONCENTRADO"/>
    <hyperlink ref="M7" r:id="rId1" display="siapa_2016\siapa_2016.xlsx"/>
    <hyperlink ref="M9" r:id="rId2" display="siapa_2016\siapa_2016_10.xls"/>
    <hyperlink ref="M11" r:id="rId3" display="siapa_2016\siapa_2016_1.xlsx"/>
    <hyperlink ref="M12" r:id="rId4" display="siapa_2016\siapa_2016_10.xls"/>
    <hyperlink ref="M18" r:id="rId5" display="siapa_2016\siapa_2016.xlsx"/>
    <hyperlink ref="M19" r:id="rId6" display="siapa_2016\siapa_2016_1.xlsx"/>
    <hyperlink ref="M8" r:id="rId7" display="siapa_2016\siapa_2016.xlsx"/>
    <hyperlink ref="M10" r:id="rId8" display="siapa_2016\siapa_2016_10.xls"/>
  </hyperlinks>
  <pageMargins left="0.7" right="0.7" top="0.75" bottom="0.75" header="0.3" footer="0.3"/>
  <pageSetup paperSize="5" scale="77" orientation="landscape" r:id="rId9"/>
  <colBreaks count="1" manualBreakCount="1">
    <brk id="14"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O10"/>
  <sheetViews>
    <sheetView topLeftCell="B1" zoomScaleNormal="100" workbookViewId="0">
      <selection activeCell="K11" sqref="K11"/>
    </sheetView>
  </sheetViews>
  <sheetFormatPr baseColWidth="10" defaultRowHeight="15"/>
  <cols>
    <col min="1" max="2" width="15.140625" style="25" customWidth="1"/>
    <col min="3" max="3" width="31" style="25" customWidth="1"/>
    <col min="4" max="4" width="24" style="25" customWidth="1"/>
    <col min="5" max="5" width="22.5703125" style="25" customWidth="1"/>
    <col min="6" max="7" width="11.42578125" style="25" customWidth="1"/>
    <col min="11" max="11" width="12.42578125" customWidth="1"/>
  </cols>
  <sheetData>
    <row r="1" spans="1:15" ht="23.25" customHeight="1">
      <c r="A1" s="231" t="s">
        <v>536</v>
      </c>
      <c r="B1" s="231"/>
      <c r="C1" s="231"/>
      <c r="D1" s="231"/>
      <c r="E1" s="231"/>
      <c r="F1" s="231"/>
      <c r="G1" s="231"/>
      <c r="H1" s="231"/>
      <c r="I1" s="231"/>
      <c r="J1" s="231"/>
      <c r="K1" s="231"/>
      <c r="L1" s="231"/>
      <c r="M1" s="231"/>
      <c r="N1" s="51"/>
    </row>
    <row r="2" spans="1:15">
      <c r="A2" s="232" t="s">
        <v>388</v>
      </c>
      <c r="B2" s="232"/>
      <c r="C2" s="232"/>
      <c r="D2" s="232"/>
      <c r="E2" s="232"/>
      <c r="F2" s="232"/>
      <c r="G2" s="232"/>
      <c r="H2" s="232"/>
      <c r="I2" s="232"/>
      <c r="J2" s="232"/>
      <c r="K2" s="232"/>
      <c r="L2" s="232"/>
      <c r="M2" s="232"/>
      <c r="N2" s="51"/>
    </row>
    <row r="3" spans="1:15">
      <c r="A3" s="232" t="s">
        <v>519</v>
      </c>
      <c r="B3" s="232"/>
      <c r="C3" s="232"/>
      <c r="D3" s="232"/>
      <c r="E3" s="232"/>
      <c r="F3" s="232"/>
      <c r="G3" s="232"/>
      <c r="H3" s="232"/>
      <c r="I3" s="232"/>
      <c r="J3" s="232"/>
      <c r="K3" s="232"/>
      <c r="L3" s="232"/>
      <c r="M3" s="232"/>
      <c r="N3" s="51"/>
      <c r="O3" s="141" t="s">
        <v>510</v>
      </c>
    </row>
    <row r="4" spans="1:15" ht="22.5" customHeight="1">
      <c r="A4" s="224" t="s">
        <v>0</v>
      </c>
      <c r="B4" s="224"/>
      <c r="C4" s="224"/>
      <c r="D4" s="224"/>
      <c r="E4" s="224"/>
      <c r="F4" s="224"/>
      <c r="G4" s="224"/>
      <c r="H4" s="224"/>
      <c r="I4" s="224"/>
      <c r="J4" s="224"/>
      <c r="K4" s="224"/>
      <c r="M4" s="13"/>
      <c r="N4" s="51"/>
    </row>
    <row r="5" spans="1:15" ht="14.25" customHeight="1">
      <c r="A5" s="225" t="s">
        <v>1</v>
      </c>
      <c r="B5" s="225" t="s">
        <v>313</v>
      </c>
      <c r="C5" s="225" t="s">
        <v>2</v>
      </c>
      <c r="D5" s="225" t="s">
        <v>3</v>
      </c>
      <c r="E5" s="225" t="s">
        <v>4</v>
      </c>
      <c r="F5" s="225" t="s">
        <v>312</v>
      </c>
      <c r="G5" s="226" t="s">
        <v>5</v>
      </c>
      <c r="H5" s="227" t="s">
        <v>354</v>
      </c>
      <c r="I5" s="227"/>
      <c r="J5" s="227"/>
      <c r="K5" s="227" t="s">
        <v>516</v>
      </c>
      <c r="L5" s="227"/>
      <c r="M5" s="227"/>
      <c r="N5" s="51"/>
    </row>
    <row r="6" spans="1:15" s="3" customFormat="1" ht="23.25" customHeight="1">
      <c r="A6" s="225"/>
      <c r="B6" s="225"/>
      <c r="C6" s="225"/>
      <c r="D6" s="225"/>
      <c r="E6" s="225"/>
      <c r="F6" s="225"/>
      <c r="G6" s="226"/>
      <c r="H6" s="14" t="s">
        <v>355</v>
      </c>
      <c r="I6" s="15" t="s">
        <v>356</v>
      </c>
      <c r="J6" s="16" t="s">
        <v>357</v>
      </c>
      <c r="K6" s="59" t="s">
        <v>358</v>
      </c>
      <c r="L6" s="59" t="s">
        <v>359</v>
      </c>
      <c r="M6" s="18" t="s">
        <v>360</v>
      </c>
      <c r="N6" s="51"/>
    </row>
    <row r="7" spans="1:15" ht="45">
      <c r="A7" s="235" t="s">
        <v>6</v>
      </c>
      <c r="B7" s="223" t="s">
        <v>115</v>
      </c>
      <c r="C7" s="171" t="s">
        <v>320</v>
      </c>
      <c r="D7" s="171" t="s">
        <v>322</v>
      </c>
      <c r="E7" s="171" t="s">
        <v>116</v>
      </c>
      <c r="F7" s="23">
        <v>0.7</v>
      </c>
      <c r="G7" s="23">
        <v>1</v>
      </c>
      <c r="H7" s="58" t="s">
        <v>369</v>
      </c>
      <c r="I7" s="20">
        <f t="shared" ref="I7:I10" si="0">F7</f>
        <v>0.7</v>
      </c>
      <c r="J7" s="58" t="s">
        <v>370</v>
      </c>
      <c r="K7" s="189">
        <v>16</v>
      </c>
      <c r="L7" s="189">
        <v>16</v>
      </c>
      <c r="M7" s="21">
        <f t="shared" ref="M7:M10" si="1">(K7/L7)</f>
        <v>1</v>
      </c>
      <c r="N7" s="51" t="s">
        <v>407</v>
      </c>
    </row>
    <row r="8" spans="1:15" ht="45">
      <c r="A8" s="236"/>
      <c r="B8" s="223"/>
      <c r="C8" s="171" t="s">
        <v>321</v>
      </c>
      <c r="D8" s="171" t="s">
        <v>322</v>
      </c>
      <c r="E8" s="58" t="s">
        <v>323</v>
      </c>
      <c r="F8" s="23">
        <v>0.25</v>
      </c>
      <c r="G8" s="23">
        <v>1</v>
      </c>
      <c r="H8" s="58" t="s">
        <v>384</v>
      </c>
      <c r="I8" s="20">
        <f t="shared" si="0"/>
        <v>0.25</v>
      </c>
      <c r="J8" s="58" t="s">
        <v>385</v>
      </c>
      <c r="K8" s="189">
        <v>9</v>
      </c>
      <c r="L8" s="189">
        <v>9</v>
      </c>
      <c r="M8" s="21">
        <f t="shared" si="1"/>
        <v>1</v>
      </c>
      <c r="N8" s="51" t="s">
        <v>407</v>
      </c>
    </row>
    <row r="9" spans="1:15" ht="56.25">
      <c r="A9" s="236"/>
      <c r="B9" s="223"/>
      <c r="C9" s="171" t="s">
        <v>117</v>
      </c>
      <c r="D9" s="171" t="s">
        <v>118</v>
      </c>
      <c r="E9" s="58" t="s">
        <v>119</v>
      </c>
      <c r="F9" s="23">
        <v>0.7</v>
      </c>
      <c r="G9" s="23">
        <v>1</v>
      </c>
      <c r="H9" s="58" t="s">
        <v>369</v>
      </c>
      <c r="I9" s="20">
        <f t="shared" si="0"/>
        <v>0.7</v>
      </c>
      <c r="J9" s="58" t="s">
        <v>370</v>
      </c>
      <c r="K9" s="189">
        <v>20</v>
      </c>
      <c r="L9" s="189">
        <v>20</v>
      </c>
      <c r="M9" s="21">
        <f t="shared" si="1"/>
        <v>1</v>
      </c>
      <c r="N9" s="51" t="s">
        <v>407</v>
      </c>
    </row>
    <row r="10" spans="1:15" ht="45">
      <c r="A10" s="237"/>
      <c r="B10" s="223"/>
      <c r="C10" s="171" t="s">
        <v>120</v>
      </c>
      <c r="D10" s="171" t="s">
        <v>121</v>
      </c>
      <c r="E10" s="58" t="s">
        <v>122</v>
      </c>
      <c r="F10" s="23">
        <v>0.65</v>
      </c>
      <c r="G10" s="23">
        <v>1</v>
      </c>
      <c r="H10" s="58" t="s">
        <v>367</v>
      </c>
      <c r="I10" s="20">
        <f t="shared" si="0"/>
        <v>0.65</v>
      </c>
      <c r="J10" s="58" t="s">
        <v>368</v>
      </c>
      <c r="K10" s="189">
        <v>1</v>
      </c>
      <c r="L10" s="189">
        <v>1</v>
      </c>
      <c r="M10" s="21">
        <f t="shared" si="1"/>
        <v>1</v>
      </c>
      <c r="N10" s="51" t="s">
        <v>407</v>
      </c>
    </row>
  </sheetData>
  <mergeCells count="15">
    <mergeCell ref="B7:B10"/>
    <mergeCell ref="A7:A10"/>
    <mergeCell ref="A1:M1"/>
    <mergeCell ref="A2:M2"/>
    <mergeCell ref="A3:M3"/>
    <mergeCell ref="A4:K4"/>
    <mergeCell ref="A5:A6"/>
    <mergeCell ref="B5:B6"/>
    <mergeCell ref="C5:C6"/>
    <mergeCell ref="D5:D6"/>
    <mergeCell ref="E5:E6"/>
    <mergeCell ref="F5:F6"/>
    <mergeCell ref="G5:G6"/>
    <mergeCell ref="H5:J5"/>
    <mergeCell ref="K5:M5"/>
  </mergeCells>
  <conditionalFormatting sqref="M7:M9">
    <cfRule type="cellIs" dxfId="209" priority="7" operator="greaterThan">
      <formula>I7</formula>
    </cfRule>
    <cfRule type="cellIs" dxfId="208" priority="8" operator="equal">
      <formula>I7</formula>
    </cfRule>
    <cfRule type="cellIs" dxfId="207" priority="9" operator="lessThan">
      <formula>I7</formula>
    </cfRule>
  </conditionalFormatting>
  <conditionalFormatting sqref="M7:M10">
    <cfRule type="cellIs" dxfId="206" priority="4" operator="greaterThan">
      <formula>I7</formula>
    </cfRule>
    <cfRule type="cellIs" dxfId="205" priority="5" operator="equal">
      <formula>I7</formula>
    </cfRule>
    <cfRule type="cellIs" dxfId="204" priority="6" operator="lessThan">
      <formula>I7</formula>
    </cfRule>
  </conditionalFormatting>
  <conditionalFormatting sqref="M7:M10">
    <cfRule type="cellIs" dxfId="203" priority="1" operator="greaterThan">
      <formula>I7</formula>
    </cfRule>
    <cfRule type="cellIs" dxfId="202" priority="2" operator="equal">
      <formula>I7</formula>
    </cfRule>
    <cfRule type="cellIs" dxfId="201" priority="3" operator="lessThan">
      <formula>I7</formula>
    </cfRule>
  </conditionalFormatting>
  <hyperlinks>
    <hyperlink ref="O3" location="CONCENTRADO!A1" display="CONCENTRADO"/>
    <hyperlink ref="M9" r:id="rId1" display="servicios_publicos_2016\aseo_publico_2016_2.xls"/>
    <hyperlink ref="M10" r:id="rId2" display="servicios_publicos_2016\aseo_publico_2016_3.xls"/>
    <hyperlink ref="M7:M8" r:id="rId3" display="servicios_publicos_2016\aseo_publico_2016_2.xls"/>
  </hyperlinks>
  <pageMargins left="0.7" right="0.7" top="0.75" bottom="0.75" header="0.3" footer="0.3"/>
  <pageSetup paperSize="5" scale="75" orientation="landscape" r:id="rId4"/>
  <colBreaks count="1" manualBreakCount="1">
    <brk id="14"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O10"/>
  <sheetViews>
    <sheetView zoomScaleNormal="100" workbookViewId="0">
      <selection activeCell="M7" sqref="M7"/>
    </sheetView>
  </sheetViews>
  <sheetFormatPr baseColWidth="10" defaultRowHeight="15"/>
  <cols>
    <col min="1" max="2" width="15.140625" style="25" customWidth="1"/>
    <col min="3" max="3" width="27.85546875" style="25" customWidth="1"/>
    <col min="4" max="4" width="20.7109375" style="25" customWidth="1"/>
    <col min="5" max="5" width="22.5703125" style="25" customWidth="1"/>
    <col min="6" max="7" width="11.42578125" style="25" customWidth="1"/>
    <col min="11" max="11" width="12.42578125" customWidth="1"/>
  </cols>
  <sheetData>
    <row r="1" spans="1:15" ht="23.25" customHeight="1">
      <c r="A1" s="231" t="s">
        <v>536</v>
      </c>
      <c r="B1" s="231"/>
      <c r="C1" s="231"/>
      <c r="D1" s="231"/>
      <c r="E1" s="231"/>
      <c r="F1" s="231"/>
      <c r="G1" s="231"/>
      <c r="H1" s="231"/>
      <c r="I1" s="231"/>
      <c r="J1" s="231"/>
      <c r="K1" s="231"/>
      <c r="L1" s="231"/>
      <c r="M1" s="231"/>
      <c r="N1" s="51"/>
    </row>
    <row r="2" spans="1:15">
      <c r="A2" s="232" t="s">
        <v>388</v>
      </c>
      <c r="B2" s="232"/>
      <c r="C2" s="232"/>
      <c r="D2" s="232"/>
      <c r="E2" s="232"/>
      <c r="F2" s="232"/>
      <c r="G2" s="232"/>
      <c r="H2" s="232"/>
      <c r="I2" s="232"/>
      <c r="J2" s="232"/>
      <c r="K2" s="232"/>
      <c r="L2" s="232"/>
      <c r="M2" s="232"/>
      <c r="N2" s="51"/>
    </row>
    <row r="3" spans="1:15">
      <c r="A3" s="232" t="s">
        <v>444</v>
      </c>
      <c r="B3" s="232"/>
      <c r="C3" s="232"/>
      <c r="D3" s="232"/>
      <c r="E3" s="232"/>
      <c r="F3" s="232"/>
      <c r="G3" s="232"/>
      <c r="H3" s="232"/>
      <c r="I3" s="232"/>
      <c r="J3" s="232"/>
      <c r="K3" s="232"/>
      <c r="L3" s="232"/>
      <c r="M3" s="232"/>
      <c r="N3" s="51"/>
      <c r="O3" s="141" t="s">
        <v>510</v>
      </c>
    </row>
    <row r="4" spans="1:15" ht="22.5" customHeight="1">
      <c r="A4" s="224" t="s">
        <v>44</v>
      </c>
      <c r="B4" s="224"/>
      <c r="C4" s="224"/>
      <c r="D4" s="224"/>
      <c r="E4" s="224"/>
      <c r="F4" s="224"/>
      <c r="G4" s="224"/>
      <c r="H4" s="224"/>
      <c r="I4" s="224"/>
      <c r="J4" s="224"/>
      <c r="K4" s="224"/>
      <c r="M4" s="13"/>
      <c r="N4" s="51"/>
      <c r="O4" s="53"/>
    </row>
    <row r="5" spans="1:15" ht="14.25" customHeight="1">
      <c r="A5" s="225" t="s">
        <v>1</v>
      </c>
      <c r="B5" s="225" t="s">
        <v>313</v>
      </c>
      <c r="C5" s="225" t="s">
        <v>2</v>
      </c>
      <c r="D5" s="225" t="s">
        <v>3</v>
      </c>
      <c r="E5" s="225" t="s">
        <v>4</v>
      </c>
      <c r="F5" s="225" t="s">
        <v>312</v>
      </c>
      <c r="G5" s="226" t="s">
        <v>5</v>
      </c>
      <c r="H5" s="227" t="s">
        <v>354</v>
      </c>
      <c r="I5" s="227"/>
      <c r="J5" s="227"/>
      <c r="K5" s="227" t="s">
        <v>516</v>
      </c>
      <c r="L5" s="227"/>
      <c r="M5" s="227"/>
      <c r="N5" s="51"/>
    </row>
    <row r="6" spans="1:15" s="3" customFormat="1" ht="23.25" customHeight="1">
      <c r="A6" s="225"/>
      <c r="B6" s="225"/>
      <c r="C6" s="225"/>
      <c r="D6" s="225"/>
      <c r="E6" s="225"/>
      <c r="F6" s="225"/>
      <c r="G6" s="226"/>
      <c r="H6" s="14" t="s">
        <v>355</v>
      </c>
      <c r="I6" s="15" t="s">
        <v>356</v>
      </c>
      <c r="J6" s="16" t="s">
        <v>357</v>
      </c>
      <c r="K6" s="59" t="s">
        <v>358</v>
      </c>
      <c r="L6" s="59" t="s">
        <v>359</v>
      </c>
      <c r="M6" s="18" t="s">
        <v>360</v>
      </c>
      <c r="N6" s="51"/>
    </row>
    <row r="7" spans="1:15" s="4" customFormat="1" ht="67.5">
      <c r="A7" s="174" t="s">
        <v>151</v>
      </c>
      <c r="B7" s="58" t="s">
        <v>235</v>
      </c>
      <c r="C7" s="171" t="s">
        <v>236</v>
      </c>
      <c r="D7" s="171" t="s">
        <v>237</v>
      </c>
      <c r="E7" s="172" t="s">
        <v>238</v>
      </c>
      <c r="F7" s="20">
        <v>1</v>
      </c>
      <c r="G7" s="20">
        <v>1</v>
      </c>
      <c r="H7" s="56" t="s">
        <v>383</v>
      </c>
      <c r="I7" s="50">
        <f t="shared" ref="I7:I10" si="0">F7</f>
        <v>1</v>
      </c>
      <c r="J7" s="20">
        <v>1</v>
      </c>
      <c r="K7" s="150">
        <v>183</v>
      </c>
      <c r="L7" s="150">
        <v>191</v>
      </c>
      <c r="M7" s="21">
        <f t="shared" ref="M7:M10" si="1">(K7/L7)</f>
        <v>0.95811518324607325</v>
      </c>
      <c r="N7" s="26" t="s">
        <v>424</v>
      </c>
      <c r="O7" s="53"/>
    </row>
    <row r="8" spans="1:15" s="4" customFormat="1" ht="56.25">
      <c r="A8" s="223" t="s">
        <v>123</v>
      </c>
      <c r="B8" s="223" t="s">
        <v>124</v>
      </c>
      <c r="C8" s="171" t="s">
        <v>125</v>
      </c>
      <c r="D8" s="171" t="s">
        <v>327</v>
      </c>
      <c r="E8" s="58" t="s">
        <v>126</v>
      </c>
      <c r="F8" s="31">
        <v>0.6</v>
      </c>
      <c r="G8" s="31">
        <v>0.8</v>
      </c>
      <c r="H8" s="56" t="s">
        <v>391</v>
      </c>
      <c r="I8" s="20">
        <f t="shared" si="0"/>
        <v>0.6</v>
      </c>
      <c r="J8" s="56" t="s">
        <v>392</v>
      </c>
      <c r="K8" s="150"/>
      <c r="L8" s="150"/>
      <c r="M8" s="159" t="s">
        <v>525</v>
      </c>
      <c r="N8" s="51" t="s">
        <v>428</v>
      </c>
      <c r="O8" s="54"/>
    </row>
    <row r="9" spans="1:15" s="4" customFormat="1" ht="33.75">
      <c r="A9" s="223"/>
      <c r="B9" s="223"/>
      <c r="C9" s="223" t="s">
        <v>309</v>
      </c>
      <c r="D9" s="171" t="s">
        <v>127</v>
      </c>
      <c r="E9" s="58" t="s">
        <v>310</v>
      </c>
      <c r="F9" s="31">
        <v>0.9</v>
      </c>
      <c r="G9" s="23">
        <v>1</v>
      </c>
      <c r="H9" s="56" t="s">
        <v>397</v>
      </c>
      <c r="I9" s="20">
        <f t="shared" si="0"/>
        <v>0.9</v>
      </c>
      <c r="J9" s="56" t="s">
        <v>398</v>
      </c>
      <c r="K9" s="150">
        <v>149</v>
      </c>
      <c r="L9" s="150">
        <v>149</v>
      </c>
      <c r="M9" s="21">
        <f t="shared" si="1"/>
        <v>1</v>
      </c>
      <c r="N9" s="51" t="s">
        <v>428</v>
      </c>
      <c r="O9" s="54"/>
    </row>
    <row r="10" spans="1:15" s="4" customFormat="1" ht="33.75">
      <c r="A10" s="223"/>
      <c r="B10" s="223"/>
      <c r="C10" s="223"/>
      <c r="D10" s="171" t="s">
        <v>128</v>
      </c>
      <c r="E10" s="58" t="s">
        <v>129</v>
      </c>
      <c r="F10" s="31">
        <v>0.25</v>
      </c>
      <c r="G10" s="23">
        <v>0.4</v>
      </c>
      <c r="H10" s="56" t="s">
        <v>384</v>
      </c>
      <c r="I10" s="20">
        <f t="shared" si="0"/>
        <v>0.25</v>
      </c>
      <c r="J10" s="56" t="s">
        <v>385</v>
      </c>
      <c r="K10" s="150">
        <v>143</v>
      </c>
      <c r="L10" s="150">
        <v>149</v>
      </c>
      <c r="M10" s="21">
        <f t="shared" si="1"/>
        <v>0.95973154362416102</v>
      </c>
      <c r="N10" s="51" t="s">
        <v>428</v>
      </c>
      <c r="O10" s="54"/>
    </row>
  </sheetData>
  <mergeCells count="16">
    <mergeCell ref="A8:A10"/>
    <mergeCell ref="B8:B10"/>
    <mergeCell ref="C9:C10"/>
    <mergeCell ref="A1:M1"/>
    <mergeCell ref="A2:M2"/>
    <mergeCell ref="A3:M3"/>
    <mergeCell ref="A4:K4"/>
    <mergeCell ref="A5:A6"/>
    <mergeCell ref="B5:B6"/>
    <mergeCell ref="C5:C6"/>
    <mergeCell ref="D5:D6"/>
    <mergeCell ref="E5:E6"/>
    <mergeCell ref="F5:F6"/>
    <mergeCell ref="G5:G6"/>
    <mergeCell ref="H5:J5"/>
    <mergeCell ref="K5:M5"/>
  </mergeCells>
  <conditionalFormatting sqref="M9:M10">
    <cfRule type="cellIs" dxfId="200" priority="10" operator="greaterThan">
      <formula>I9</formula>
    </cfRule>
    <cfRule type="cellIs" dxfId="199" priority="11" operator="equal">
      <formula>I9</formula>
    </cfRule>
    <cfRule type="cellIs" dxfId="198" priority="12" operator="lessThan">
      <formula>I9</formula>
    </cfRule>
  </conditionalFormatting>
  <conditionalFormatting sqref="M9:M10">
    <cfRule type="cellIs" dxfId="197" priority="7" operator="greaterThan">
      <formula>I9</formula>
    </cfRule>
    <cfRule type="cellIs" dxfId="196" priority="8" operator="equal">
      <formula>I9</formula>
    </cfRule>
    <cfRule type="cellIs" dxfId="195" priority="9" operator="lessThan">
      <formula>I9</formula>
    </cfRule>
  </conditionalFormatting>
  <conditionalFormatting sqref="M7">
    <cfRule type="cellIs" dxfId="194" priority="4" operator="greaterThan">
      <formula>I7</formula>
    </cfRule>
    <cfRule type="cellIs" dxfId="193" priority="5" operator="equal">
      <formula>I7</formula>
    </cfRule>
    <cfRule type="cellIs" dxfId="192" priority="6" operator="lessThan">
      <formula>I7</formula>
    </cfRule>
  </conditionalFormatting>
  <conditionalFormatting sqref="M7">
    <cfRule type="cellIs" dxfId="191" priority="1" operator="greaterThan">
      <formula>I7</formula>
    </cfRule>
    <cfRule type="cellIs" dxfId="190" priority="2" operator="equal">
      <formula>I7</formula>
    </cfRule>
    <cfRule type="cellIs" dxfId="189" priority="3" operator="lessThan">
      <formula>I7</formula>
    </cfRule>
  </conditionalFormatting>
  <hyperlinks>
    <hyperlink ref="O3" location="CONCENTRADO!A1" display="CONCENTRADO"/>
    <hyperlink ref="M9" r:id="rId1" display="siapa_2016\siapa_2016_1.xlsx"/>
    <hyperlink ref="M10" r:id="rId2" display="siapa_2016\siapa_2016.xlsx"/>
    <hyperlink ref="M7" r:id="rId3" display="siapa_2016\siapa_2016_1.xlsx"/>
  </hyperlinks>
  <pageMargins left="0.7" right="0.7" top="0.75" bottom="0.75" header="0.3" footer="0.3"/>
  <pageSetup paperSize="5" scale="77" orientation="landscape" r:id="rId4"/>
  <colBreaks count="1" manualBreakCount="1">
    <brk id="14"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O27"/>
  <sheetViews>
    <sheetView topLeftCell="A10" zoomScaleNormal="100" workbookViewId="0">
      <selection activeCell="K33" sqref="K33"/>
    </sheetView>
  </sheetViews>
  <sheetFormatPr baseColWidth="10" defaultRowHeight="15"/>
  <cols>
    <col min="1" max="2" width="15.140625" style="25" customWidth="1"/>
    <col min="3" max="3" width="31" style="25" customWidth="1"/>
    <col min="4" max="4" width="18.5703125" style="25" customWidth="1"/>
    <col min="5" max="5" width="22.5703125" style="25" customWidth="1"/>
    <col min="6" max="7" width="11.42578125" style="25" customWidth="1"/>
    <col min="11" max="11" width="12.42578125" customWidth="1"/>
    <col min="14" max="14" width="11.42578125" style="5"/>
    <col min="15" max="15" width="14.7109375" bestFit="1" customWidth="1"/>
  </cols>
  <sheetData>
    <row r="1" spans="1:15" ht="23.25" customHeight="1">
      <c r="A1" s="231" t="s">
        <v>536</v>
      </c>
      <c r="B1" s="231"/>
      <c r="C1" s="231"/>
      <c r="D1" s="231"/>
      <c r="E1" s="231"/>
      <c r="F1" s="231"/>
      <c r="G1" s="231"/>
      <c r="H1" s="231"/>
      <c r="I1" s="231"/>
      <c r="J1" s="231"/>
      <c r="K1" s="231"/>
      <c r="L1" s="231"/>
      <c r="M1" s="231"/>
      <c r="N1" s="26"/>
    </row>
    <row r="2" spans="1:15">
      <c r="A2" s="232" t="s">
        <v>388</v>
      </c>
      <c r="B2" s="232"/>
      <c r="C2" s="232"/>
      <c r="D2" s="232"/>
      <c r="E2" s="232"/>
      <c r="F2" s="232"/>
      <c r="G2" s="232"/>
      <c r="H2" s="232"/>
      <c r="I2" s="232"/>
      <c r="J2" s="232"/>
      <c r="K2" s="232"/>
      <c r="L2" s="232"/>
      <c r="M2" s="232"/>
      <c r="N2" s="26"/>
    </row>
    <row r="3" spans="1:15">
      <c r="A3" s="232" t="s">
        <v>441</v>
      </c>
      <c r="B3" s="232"/>
      <c r="C3" s="232"/>
      <c r="D3" s="232"/>
      <c r="E3" s="232"/>
      <c r="F3" s="232"/>
      <c r="G3" s="232"/>
      <c r="H3" s="232"/>
      <c r="I3" s="232"/>
      <c r="J3" s="232"/>
      <c r="K3" s="232"/>
      <c r="L3" s="232"/>
      <c r="M3" s="232"/>
      <c r="N3" s="26"/>
      <c r="O3" s="141" t="s">
        <v>510</v>
      </c>
    </row>
    <row r="4" spans="1:15" ht="22.5" customHeight="1">
      <c r="A4" s="224" t="s">
        <v>51</v>
      </c>
      <c r="B4" s="224"/>
      <c r="C4" s="224"/>
      <c r="D4" s="224"/>
      <c r="E4" s="224"/>
      <c r="F4" s="224"/>
      <c r="G4" s="224"/>
      <c r="H4" s="224"/>
      <c r="I4" s="224"/>
      <c r="J4" s="224"/>
      <c r="K4" s="224"/>
      <c r="M4" s="13"/>
      <c r="N4" s="26"/>
    </row>
    <row r="5" spans="1:15" ht="14.25" customHeight="1">
      <c r="A5" s="225" t="s">
        <v>1</v>
      </c>
      <c r="B5" s="225" t="s">
        <v>313</v>
      </c>
      <c r="C5" s="225" t="s">
        <v>2</v>
      </c>
      <c r="D5" s="225" t="s">
        <v>3</v>
      </c>
      <c r="E5" s="225" t="s">
        <v>4</v>
      </c>
      <c r="F5" s="225" t="s">
        <v>312</v>
      </c>
      <c r="G5" s="226" t="s">
        <v>5</v>
      </c>
      <c r="H5" s="227" t="s">
        <v>354</v>
      </c>
      <c r="I5" s="227"/>
      <c r="J5" s="227"/>
      <c r="K5" s="227" t="s">
        <v>516</v>
      </c>
      <c r="L5" s="227"/>
      <c r="M5" s="227"/>
      <c r="N5" s="26"/>
    </row>
    <row r="6" spans="1:15" s="3" customFormat="1" ht="23.25" customHeight="1">
      <c r="A6" s="225"/>
      <c r="B6" s="225"/>
      <c r="C6" s="225"/>
      <c r="D6" s="225"/>
      <c r="E6" s="225"/>
      <c r="F6" s="225"/>
      <c r="G6" s="226"/>
      <c r="H6" s="14" t="s">
        <v>355</v>
      </c>
      <c r="I6" s="15" t="s">
        <v>356</v>
      </c>
      <c r="J6" s="16" t="s">
        <v>357</v>
      </c>
      <c r="K6" s="59" t="s">
        <v>358</v>
      </c>
      <c r="L6" s="59" t="s">
        <v>359</v>
      </c>
      <c r="M6" s="18" t="s">
        <v>360</v>
      </c>
      <c r="N6" s="26"/>
    </row>
    <row r="7" spans="1:15" ht="36.75" customHeight="1">
      <c r="A7" s="228" t="s">
        <v>130</v>
      </c>
      <c r="B7" s="228" t="s">
        <v>131</v>
      </c>
      <c r="C7" s="27" t="s">
        <v>132</v>
      </c>
      <c r="D7" s="58" t="s">
        <v>133</v>
      </c>
      <c r="E7" s="58" t="s">
        <v>134</v>
      </c>
      <c r="F7" s="23">
        <v>0.7</v>
      </c>
      <c r="G7" s="23">
        <v>1</v>
      </c>
      <c r="H7" s="56" t="s">
        <v>369</v>
      </c>
      <c r="I7" s="20">
        <f t="shared" ref="I7:I9" si="0">F7</f>
        <v>0.7</v>
      </c>
      <c r="J7" s="56" t="s">
        <v>370</v>
      </c>
      <c r="K7" s="184">
        <v>268</v>
      </c>
      <c r="L7" s="184">
        <v>360</v>
      </c>
      <c r="M7" s="21">
        <f t="shared" ref="M7:M9" si="1">(K7/L7)</f>
        <v>0.74444444444444446</v>
      </c>
      <c r="N7" s="26" t="s">
        <v>413</v>
      </c>
    </row>
    <row r="8" spans="1:15" ht="55.5" customHeight="1">
      <c r="A8" s="228"/>
      <c r="B8" s="228"/>
      <c r="C8" s="27" t="s">
        <v>135</v>
      </c>
      <c r="D8" s="58" t="s">
        <v>136</v>
      </c>
      <c r="E8" s="58" t="s">
        <v>137</v>
      </c>
      <c r="F8" s="23">
        <v>0.5</v>
      </c>
      <c r="G8" s="23">
        <v>0.7</v>
      </c>
      <c r="H8" s="56" t="s">
        <v>365</v>
      </c>
      <c r="I8" s="20">
        <f t="shared" si="0"/>
        <v>0.5</v>
      </c>
      <c r="J8" s="56" t="s">
        <v>366</v>
      </c>
      <c r="K8" s="184">
        <v>29</v>
      </c>
      <c r="L8" s="184">
        <v>30</v>
      </c>
      <c r="M8" s="21">
        <f t="shared" si="1"/>
        <v>0.96666666666666667</v>
      </c>
      <c r="N8" s="26" t="s">
        <v>413</v>
      </c>
    </row>
    <row r="9" spans="1:15" ht="67.5">
      <c r="A9" s="228"/>
      <c r="B9" s="228"/>
      <c r="C9" s="27" t="s">
        <v>138</v>
      </c>
      <c r="D9" s="58" t="s">
        <v>139</v>
      </c>
      <c r="E9" s="58" t="s">
        <v>140</v>
      </c>
      <c r="F9" s="23">
        <v>0.5</v>
      </c>
      <c r="G9" s="23">
        <v>0.6</v>
      </c>
      <c r="H9" s="56" t="s">
        <v>365</v>
      </c>
      <c r="I9" s="20">
        <f t="shared" si="0"/>
        <v>0.5</v>
      </c>
      <c r="J9" s="56" t="s">
        <v>366</v>
      </c>
      <c r="K9" s="184">
        <v>588</v>
      </c>
      <c r="L9" s="184">
        <v>780</v>
      </c>
      <c r="M9" s="21">
        <f t="shared" si="1"/>
        <v>0.75384615384615383</v>
      </c>
      <c r="N9" s="26" t="s">
        <v>413</v>
      </c>
    </row>
    <row r="12" spans="1:15" ht="22.5" customHeight="1">
      <c r="A12" s="224" t="s">
        <v>141</v>
      </c>
      <c r="B12" s="224"/>
      <c r="C12" s="224"/>
      <c r="D12" s="224"/>
      <c r="E12" s="224"/>
      <c r="F12" s="224"/>
      <c r="G12" s="224"/>
      <c r="H12" s="224"/>
      <c r="I12" s="224"/>
      <c r="J12" s="224"/>
      <c r="K12" s="224"/>
      <c r="M12" s="13"/>
      <c r="N12" s="26"/>
    </row>
    <row r="13" spans="1:15" ht="14.25" customHeight="1">
      <c r="A13" s="225" t="s">
        <v>1</v>
      </c>
      <c r="B13" s="225" t="s">
        <v>313</v>
      </c>
      <c r="C13" s="225" t="s">
        <v>2</v>
      </c>
      <c r="D13" s="225" t="s">
        <v>3</v>
      </c>
      <c r="E13" s="225" t="s">
        <v>4</v>
      </c>
      <c r="F13" s="225" t="s">
        <v>312</v>
      </c>
      <c r="G13" s="226" t="s">
        <v>5</v>
      </c>
      <c r="H13" s="227" t="s">
        <v>354</v>
      </c>
      <c r="I13" s="227"/>
      <c r="J13" s="227"/>
      <c r="K13" s="227" t="s">
        <v>516</v>
      </c>
      <c r="L13" s="227"/>
      <c r="M13" s="227"/>
      <c r="N13" s="26"/>
    </row>
    <row r="14" spans="1:15" s="3" customFormat="1" ht="23.25" customHeight="1">
      <c r="A14" s="225"/>
      <c r="B14" s="225"/>
      <c r="C14" s="225"/>
      <c r="D14" s="225"/>
      <c r="E14" s="225"/>
      <c r="F14" s="225"/>
      <c r="G14" s="226"/>
      <c r="H14" s="14" t="s">
        <v>355</v>
      </c>
      <c r="I14" s="15" t="s">
        <v>356</v>
      </c>
      <c r="J14" s="16" t="s">
        <v>357</v>
      </c>
      <c r="K14" s="59" t="s">
        <v>358</v>
      </c>
      <c r="L14" s="59" t="s">
        <v>359</v>
      </c>
      <c r="M14" s="18" t="s">
        <v>360</v>
      </c>
      <c r="N14" s="26"/>
    </row>
    <row r="15" spans="1:15" s="3" customFormat="1" ht="56.25">
      <c r="A15" s="173" t="s">
        <v>225</v>
      </c>
      <c r="B15" s="58" t="s">
        <v>226</v>
      </c>
      <c r="C15" s="58" t="s">
        <v>227</v>
      </c>
      <c r="D15" s="58" t="s">
        <v>228</v>
      </c>
      <c r="E15" s="58" t="s">
        <v>229</v>
      </c>
      <c r="F15" s="23">
        <v>1</v>
      </c>
      <c r="G15" s="23">
        <v>1</v>
      </c>
      <c r="H15" s="56" t="s">
        <v>383</v>
      </c>
      <c r="I15" s="50"/>
      <c r="J15" s="20">
        <v>1</v>
      </c>
      <c r="K15" s="56">
        <v>1</v>
      </c>
      <c r="L15" s="56">
        <v>1</v>
      </c>
      <c r="M15" s="21">
        <f t="shared" ref="M15:M18" si="2">(K15/L15)</f>
        <v>1</v>
      </c>
      <c r="N15" s="26" t="s">
        <v>422</v>
      </c>
      <c r="O15" s="185" t="s">
        <v>537</v>
      </c>
    </row>
    <row r="16" spans="1:15" ht="45">
      <c r="A16" s="229" t="s">
        <v>230</v>
      </c>
      <c r="B16" s="223" t="s">
        <v>142</v>
      </c>
      <c r="C16" s="58" t="s">
        <v>143</v>
      </c>
      <c r="D16" s="58" t="s">
        <v>144</v>
      </c>
      <c r="E16" s="58" t="s">
        <v>145</v>
      </c>
      <c r="F16" s="23">
        <v>0</v>
      </c>
      <c r="G16" s="23">
        <v>1</v>
      </c>
      <c r="H16" s="56" t="s">
        <v>361</v>
      </c>
      <c r="I16" s="20">
        <f t="shared" ref="I16:I17" si="3">F16</f>
        <v>0</v>
      </c>
      <c r="J16" s="56" t="s">
        <v>362</v>
      </c>
      <c r="K16" s="182">
        <v>1</v>
      </c>
      <c r="L16" s="182">
        <v>1</v>
      </c>
      <c r="M16" s="21">
        <f t="shared" si="2"/>
        <v>1</v>
      </c>
      <c r="N16" s="26" t="s">
        <v>422</v>
      </c>
    </row>
    <row r="17" spans="1:15" ht="33.75">
      <c r="A17" s="242"/>
      <c r="B17" s="223"/>
      <c r="C17" s="58" t="s">
        <v>146</v>
      </c>
      <c r="D17" s="58" t="s">
        <v>147</v>
      </c>
      <c r="E17" s="58" t="s">
        <v>314</v>
      </c>
      <c r="F17" s="23">
        <v>0</v>
      </c>
      <c r="G17" s="23">
        <v>1</v>
      </c>
      <c r="H17" s="56" t="s">
        <v>361</v>
      </c>
      <c r="I17" s="20">
        <f t="shared" si="3"/>
        <v>0</v>
      </c>
      <c r="J17" s="56" t="s">
        <v>362</v>
      </c>
      <c r="K17" s="182">
        <v>1300</v>
      </c>
      <c r="L17" s="182">
        <v>1300</v>
      </c>
      <c r="M17" s="21">
        <f t="shared" si="2"/>
        <v>1</v>
      </c>
      <c r="N17" s="26" t="s">
        <v>422</v>
      </c>
    </row>
    <row r="18" spans="1:15" ht="33.75">
      <c r="A18" s="230"/>
      <c r="B18" s="223"/>
      <c r="C18" s="58" t="s">
        <v>148</v>
      </c>
      <c r="D18" s="58" t="s">
        <v>149</v>
      </c>
      <c r="E18" s="58" t="s">
        <v>150</v>
      </c>
      <c r="F18" s="23">
        <v>1</v>
      </c>
      <c r="G18" s="23">
        <v>1</v>
      </c>
      <c r="H18" s="56" t="s">
        <v>383</v>
      </c>
      <c r="I18" s="50">
        <v>0</v>
      </c>
      <c r="J18" s="20">
        <v>1</v>
      </c>
      <c r="K18" s="182">
        <v>199</v>
      </c>
      <c r="L18" s="182">
        <v>199</v>
      </c>
      <c r="M18" s="21">
        <f t="shared" si="2"/>
        <v>1</v>
      </c>
      <c r="N18" s="26" t="s">
        <v>422</v>
      </c>
    </row>
    <row r="21" spans="1:15" ht="22.5" customHeight="1">
      <c r="A21" s="224" t="s">
        <v>44</v>
      </c>
      <c r="B21" s="224"/>
      <c r="C21" s="224"/>
      <c r="D21" s="224"/>
      <c r="E21" s="224"/>
      <c r="F21" s="224"/>
      <c r="G21" s="224"/>
      <c r="H21" s="224"/>
      <c r="I21" s="224"/>
      <c r="J21" s="224"/>
      <c r="K21" s="224"/>
      <c r="M21" s="13"/>
      <c r="N21" s="26"/>
      <c r="O21" s="53"/>
    </row>
    <row r="22" spans="1:15" ht="14.25" customHeight="1">
      <c r="A22" s="225" t="s">
        <v>1</v>
      </c>
      <c r="B22" s="225" t="s">
        <v>313</v>
      </c>
      <c r="C22" s="225" t="s">
        <v>2</v>
      </c>
      <c r="D22" s="225" t="s">
        <v>3</v>
      </c>
      <c r="E22" s="225" t="s">
        <v>4</v>
      </c>
      <c r="F22" s="225" t="s">
        <v>312</v>
      </c>
      <c r="G22" s="226" t="s">
        <v>5</v>
      </c>
      <c r="H22" s="227" t="s">
        <v>354</v>
      </c>
      <c r="I22" s="227"/>
      <c r="J22" s="227"/>
      <c r="K22" s="227" t="s">
        <v>516</v>
      </c>
      <c r="L22" s="227"/>
      <c r="M22" s="227"/>
      <c r="N22" s="26"/>
      <c r="O22" s="53"/>
    </row>
    <row r="23" spans="1:15" s="3" customFormat="1" ht="23.25" customHeight="1">
      <c r="A23" s="225"/>
      <c r="B23" s="225"/>
      <c r="C23" s="225"/>
      <c r="D23" s="225"/>
      <c r="E23" s="225"/>
      <c r="F23" s="225"/>
      <c r="G23" s="226"/>
      <c r="H23" s="14" t="s">
        <v>355</v>
      </c>
      <c r="I23" s="15" t="s">
        <v>356</v>
      </c>
      <c r="J23" s="16" t="s">
        <v>357</v>
      </c>
      <c r="K23" s="59" t="s">
        <v>358</v>
      </c>
      <c r="L23" s="59" t="s">
        <v>359</v>
      </c>
      <c r="M23" s="18" t="s">
        <v>360</v>
      </c>
      <c r="N23" s="26"/>
      <c r="O23" s="1"/>
    </row>
    <row r="24" spans="1:15" s="4" customFormat="1" ht="45">
      <c r="A24" s="238" t="s">
        <v>151</v>
      </c>
      <c r="B24" s="228" t="s">
        <v>152</v>
      </c>
      <c r="C24" s="58" t="s">
        <v>153</v>
      </c>
      <c r="D24" s="58" t="s">
        <v>154</v>
      </c>
      <c r="E24" s="58" t="s">
        <v>155</v>
      </c>
      <c r="F24" s="31">
        <v>1</v>
      </c>
      <c r="G24" s="23">
        <v>1</v>
      </c>
      <c r="H24" s="56" t="s">
        <v>383</v>
      </c>
      <c r="I24" s="50">
        <f t="shared" ref="I24:I27" si="4">F24</f>
        <v>1</v>
      </c>
      <c r="J24" s="20">
        <v>1</v>
      </c>
      <c r="K24" s="184">
        <v>2</v>
      </c>
      <c r="L24" s="184">
        <v>59</v>
      </c>
      <c r="M24" s="21">
        <f>(K24/L24)</f>
        <v>3.3898305084745763E-2</v>
      </c>
      <c r="N24" s="26" t="s">
        <v>423</v>
      </c>
      <c r="O24" s="54"/>
    </row>
    <row r="25" spans="1:15" s="4" customFormat="1" ht="45">
      <c r="A25" s="239"/>
      <c r="B25" s="228"/>
      <c r="C25" s="58" t="s">
        <v>156</v>
      </c>
      <c r="D25" s="58" t="s">
        <v>157</v>
      </c>
      <c r="E25" s="34" t="s">
        <v>158</v>
      </c>
      <c r="F25" s="31">
        <v>1</v>
      </c>
      <c r="G25" s="31">
        <v>1</v>
      </c>
      <c r="H25" s="56" t="s">
        <v>383</v>
      </c>
      <c r="I25" s="50">
        <v>0</v>
      </c>
      <c r="J25" s="20">
        <v>1</v>
      </c>
      <c r="K25" s="184">
        <v>429</v>
      </c>
      <c r="L25" s="184">
        <v>429</v>
      </c>
      <c r="M25" s="21">
        <f>(K25/L25)</f>
        <v>1</v>
      </c>
      <c r="N25" s="26" t="s">
        <v>423</v>
      </c>
      <c r="O25" s="54"/>
    </row>
    <row r="26" spans="1:15" s="4" customFormat="1" ht="33.75">
      <c r="A26" s="235" t="s">
        <v>239</v>
      </c>
      <c r="B26" s="240" t="s">
        <v>311</v>
      </c>
      <c r="C26" s="58" t="s">
        <v>240</v>
      </c>
      <c r="D26" s="58" t="s">
        <v>241</v>
      </c>
      <c r="E26" s="56" t="s">
        <v>242</v>
      </c>
      <c r="F26" s="20">
        <v>1</v>
      </c>
      <c r="G26" s="20">
        <v>1</v>
      </c>
      <c r="H26" s="56" t="s">
        <v>383</v>
      </c>
      <c r="I26" s="50">
        <f t="shared" si="4"/>
        <v>1</v>
      </c>
      <c r="J26" s="20">
        <v>1</v>
      </c>
      <c r="K26" s="184">
        <v>7</v>
      </c>
      <c r="L26" s="184">
        <v>10</v>
      </c>
      <c r="M26" s="21">
        <f t="shared" ref="M26:M27" si="5">(K26/L26)</f>
        <v>0.7</v>
      </c>
      <c r="N26" s="26" t="s">
        <v>435</v>
      </c>
      <c r="O26" s="54"/>
    </row>
    <row r="27" spans="1:15" s="4" customFormat="1" ht="56.25">
      <c r="A27" s="237"/>
      <c r="B27" s="241"/>
      <c r="C27" s="58" t="s">
        <v>307</v>
      </c>
      <c r="D27" s="58" t="s">
        <v>306</v>
      </c>
      <c r="E27" s="56" t="s">
        <v>308</v>
      </c>
      <c r="F27" s="20">
        <v>0.95</v>
      </c>
      <c r="G27" s="20">
        <v>1</v>
      </c>
      <c r="H27" s="56" t="s">
        <v>395</v>
      </c>
      <c r="I27" s="20">
        <f t="shared" si="4"/>
        <v>0.95</v>
      </c>
      <c r="J27" s="56" t="s">
        <v>396</v>
      </c>
      <c r="K27" s="184">
        <v>7262</v>
      </c>
      <c r="L27" s="184">
        <v>7262</v>
      </c>
      <c r="M27" s="21">
        <f t="shared" si="5"/>
        <v>1</v>
      </c>
      <c r="N27" s="26" t="s">
        <v>434</v>
      </c>
      <c r="O27" s="54"/>
    </row>
  </sheetData>
  <mergeCells count="41">
    <mergeCell ref="A12:K12"/>
    <mergeCell ref="A1:M1"/>
    <mergeCell ref="A2:M2"/>
    <mergeCell ref="A3:M3"/>
    <mergeCell ref="A4:K4"/>
    <mergeCell ref="A5:A6"/>
    <mergeCell ref="B5:B6"/>
    <mergeCell ref="C5:C6"/>
    <mergeCell ref="D5:D6"/>
    <mergeCell ref="E5:E6"/>
    <mergeCell ref="F5:F6"/>
    <mergeCell ref="G5:G6"/>
    <mergeCell ref="H5:J5"/>
    <mergeCell ref="K5:M5"/>
    <mergeCell ref="A7:A9"/>
    <mergeCell ref="B7:B9"/>
    <mergeCell ref="A21:K21"/>
    <mergeCell ref="A13:A14"/>
    <mergeCell ref="B13:B14"/>
    <mergeCell ref="C13:C14"/>
    <mergeCell ref="D13:D14"/>
    <mergeCell ref="E13:E14"/>
    <mergeCell ref="F13:F14"/>
    <mergeCell ref="G13:G14"/>
    <mergeCell ref="H13:J13"/>
    <mergeCell ref="K13:M13"/>
    <mergeCell ref="A16:A18"/>
    <mergeCell ref="B16:B18"/>
    <mergeCell ref="A26:A27"/>
    <mergeCell ref="B26:B27"/>
    <mergeCell ref="A22:A23"/>
    <mergeCell ref="B22:B23"/>
    <mergeCell ref="C22:C23"/>
    <mergeCell ref="G22:G23"/>
    <mergeCell ref="H22:J22"/>
    <mergeCell ref="K22:M22"/>
    <mergeCell ref="B24:B25"/>
    <mergeCell ref="A24:A25"/>
    <mergeCell ref="D22:D23"/>
    <mergeCell ref="E22:E23"/>
    <mergeCell ref="F22:F23"/>
  </mergeCells>
  <conditionalFormatting sqref="M7:M9 M15:M18">
    <cfRule type="cellIs" dxfId="188" priority="22" operator="greaterThan">
      <formula>I7</formula>
    </cfRule>
    <cfRule type="cellIs" dxfId="187" priority="23" operator="equal">
      <formula>I7</formula>
    </cfRule>
    <cfRule type="cellIs" dxfId="186" priority="24" operator="lessThan">
      <formula>I7</formula>
    </cfRule>
  </conditionalFormatting>
  <conditionalFormatting sqref="M7:M9 M15:M18">
    <cfRule type="cellIs" dxfId="185" priority="19" operator="greaterThan">
      <formula>I7</formula>
    </cfRule>
    <cfRule type="cellIs" dxfId="184" priority="20" operator="equal">
      <formula>I7</formula>
    </cfRule>
    <cfRule type="cellIs" dxfId="183" priority="21" operator="lessThan">
      <formula>I7</formula>
    </cfRule>
  </conditionalFormatting>
  <conditionalFormatting sqref="M24:M25">
    <cfRule type="cellIs" dxfId="182" priority="10" operator="greaterThan">
      <formula>I24</formula>
    </cfRule>
    <cfRule type="cellIs" dxfId="181" priority="11" operator="equal">
      <formula>I24</formula>
    </cfRule>
    <cfRule type="cellIs" dxfId="180" priority="12" operator="lessThan">
      <formula>I24</formula>
    </cfRule>
  </conditionalFormatting>
  <conditionalFormatting sqref="M24:M25">
    <cfRule type="cellIs" dxfId="179" priority="7" operator="greaterThan">
      <formula>I24</formula>
    </cfRule>
    <cfRule type="cellIs" dxfId="178" priority="8" operator="equal">
      <formula>I24</formula>
    </cfRule>
    <cfRule type="cellIs" dxfId="177" priority="9" operator="lessThan">
      <formula>I24</formula>
    </cfRule>
  </conditionalFormatting>
  <conditionalFormatting sqref="M26:M27">
    <cfRule type="cellIs" dxfId="176" priority="4" operator="greaterThan">
      <formula>I26</formula>
    </cfRule>
    <cfRule type="cellIs" dxfId="175" priority="5" operator="equal">
      <formula>I26</formula>
    </cfRule>
    <cfRule type="cellIs" dxfId="174" priority="6" operator="lessThan">
      <formula>I26</formula>
    </cfRule>
  </conditionalFormatting>
  <conditionalFormatting sqref="M26:M27">
    <cfRule type="cellIs" dxfId="173" priority="1" operator="greaterThan">
      <formula>I26</formula>
    </cfRule>
    <cfRule type="cellIs" dxfId="172" priority="2" operator="equal">
      <formula>I26</formula>
    </cfRule>
    <cfRule type="cellIs" dxfId="171" priority="3" operator="lessThan">
      <formula>I26</formula>
    </cfRule>
  </conditionalFormatting>
  <hyperlinks>
    <hyperlink ref="O3" location="CONCENTRADO!A1" display="CONCENTRADO"/>
    <hyperlink ref="M7" r:id="rId1" display="siapa_2016\siapa_2016.xlsx"/>
    <hyperlink ref="M8" r:id="rId2" display="siapa_2016\siapa_2016_1.xlsx"/>
    <hyperlink ref="M9" r:id="rId3" display="siapa_2016\siapa_2016_10.xls"/>
    <hyperlink ref="M17" r:id="rId4" display="siapa_2016\siapa_2016.xlsx"/>
    <hyperlink ref="M24" r:id="rId5" display="siapa_2016\siapa_2016.xlsx"/>
    <hyperlink ref="M25" r:id="rId6" display="siapa_2016\siapa_2016_1.xlsx"/>
    <hyperlink ref="M27" r:id="rId7" display="siapa_2016\siapa_2016.xlsx"/>
    <hyperlink ref="M26" r:id="rId8" display="siapa_2016\siapa_2016.xlsx"/>
    <hyperlink ref="M18" r:id="rId9" display="siapa_2016\siapa_2016.xlsx"/>
    <hyperlink ref="M15:M16" r:id="rId10" display="siapa_2016\siapa_2016.xlsx"/>
  </hyperlinks>
  <pageMargins left="0.70866141732283472" right="0.70866141732283472" top="0.74803149606299213" bottom="0.74803149606299213" header="0.31496062992125984" footer="0.31496062992125984"/>
  <pageSetup paperSize="5" scale="77" orientation="landscape" r:id="rId11"/>
  <rowBreaks count="1" manualBreakCount="1">
    <brk id="20" max="13" man="1"/>
  </rowBreaks>
  <colBreaks count="1" manualBreakCount="1">
    <brk id="14" max="1048575" man="1"/>
  </colBreaks>
</worksheet>
</file>

<file path=xl/worksheets/sheet9.xml><?xml version="1.0" encoding="utf-8"?>
<worksheet xmlns="http://schemas.openxmlformats.org/spreadsheetml/2006/main" xmlns:r="http://schemas.openxmlformats.org/officeDocument/2006/relationships">
  <sheetPr>
    <tabColor rgb="FF92D050"/>
  </sheetPr>
  <dimension ref="A1:O29"/>
  <sheetViews>
    <sheetView zoomScaleNormal="100" workbookViewId="0">
      <selection activeCell="O17" sqref="O17"/>
    </sheetView>
  </sheetViews>
  <sheetFormatPr baseColWidth="10" defaultRowHeight="15"/>
  <cols>
    <col min="1" max="2" width="15.140625" style="25" customWidth="1"/>
    <col min="3" max="3" width="31" style="25" customWidth="1"/>
    <col min="4" max="4" width="24" style="25" customWidth="1"/>
    <col min="5" max="5" width="22.5703125" style="25" customWidth="1"/>
    <col min="6" max="7" width="11.42578125" style="25" customWidth="1"/>
    <col min="11" max="11" width="12.42578125" customWidth="1"/>
  </cols>
  <sheetData>
    <row r="1" spans="1:15" ht="23.25" customHeight="1">
      <c r="A1" s="231" t="s">
        <v>536</v>
      </c>
      <c r="B1" s="231"/>
      <c r="C1" s="231"/>
      <c r="D1" s="231"/>
      <c r="E1" s="231"/>
      <c r="F1" s="231"/>
      <c r="G1" s="231"/>
      <c r="H1" s="231"/>
      <c r="I1" s="231"/>
      <c r="J1" s="231"/>
      <c r="K1" s="231"/>
      <c r="L1" s="231"/>
      <c r="M1" s="231"/>
      <c r="N1" s="51"/>
    </row>
    <row r="2" spans="1:15">
      <c r="A2" s="232" t="s">
        <v>388</v>
      </c>
      <c r="B2" s="232"/>
      <c r="C2" s="232"/>
      <c r="D2" s="232"/>
      <c r="E2" s="232"/>
      <c r="F2" s="232"/>
      <c r="G2" s="232"/>
      <c r="H2" s="232"/>
      <c r="I2" s="232"/>
      <c r="J2" s="232"/>
      <c r="K2" s="232"/>
      <c r="L2" s="232"/>
      <c r="M2" s="232"/>
      <c r="N2" s="51"/>
    </row>
    <row r="3" spans="1:15">
      <c r="A3" s="232" t="s">
        <v>520</v>
      </c>
      <c r="B3" s="232"/>
      <c r="C3" s="232"/>
      <c r="D3" s="232"/>
      <c r="E3" s="232"/>
      <c r="F3" s="232"/>
      <c r="G3" s="232"/>
      <c r="H3" s="232"/>
      <c r="I3" s="232"/>
      <c r="J3" s="232"/>
      <c r="K3" s="232"/>
      <c r="L3" s="232"/>
      <c r="M3" s="232"/>
      <c r="N3" s="51"/>
      <c r="O3" s="141" t="s">
        <v>510</v>
      </c>
    </row>
    <row r="4" spans="1:15" ht="22.5" customHeight="1">
      <c r="A4" s="224" t="s">
        <v>0</v>
      </c>
      <c r="B4" s="224"/>
      <c r="C4" s="224"/>
      <c r="D4" s="224"/>
      <c r="E4" s="224"/>
      <c r="F4" s="224"/>
      <c r="G4" s="224"/>
      <c r="H4" s="224"/>
      <c r="I4" s="224"/>
      <c r="J4" s="224"/>
      <c r="K4" s="224"/>
      <c r="M4" s="13"/>
      <c r="N4" s="51"/>
    </row>
    <row r="5" spans="1:15" ht="14.25" customHeight="1">
      <c r="A5" s="225" t="s">
        <v>1</v>
      </c>
      <c r="B5" s="225" t="s">
        <v>313</v>
      </c>
      <c r="C5" s="225" t="s">
        <v>2</v>
      </c>
      <c r="D5" s="225" t="s">
        <v>3</v>
      </c>
      <c r="E5" s="225" t="s">
        <v>4</v>
      </c>
      <c r="F5" s="225" t="s">
        <v>312</v>
      </c>
      <c r="G5" s="226" t="s">
        <v>5</v>
      </c>
      <c r="H5" s="227" t="s">
        <v>354</v>
      </c>
      <c r="I5" s="227"/>
      <c r="J5" s="227"/>
      <c r="K5" s="227" t="s">
        <v>516</v>
      </c>
      <c r="L5" s="227"/>
      <c r="M5" s="227"/>
      <c r="N5" s="51"/>
    </row>
    <row r="6" spans="1:15" s="3" customFormat="1" ht="23.25" customHeight="1">
      <c r="A6" s="225"/>
      <c r="B6" s="225"/>
      <c r="C6" s="225"/>
      <c r="D6" s="225"/>
      <c r="E6" s="225"/>
      <c r="F6" s="225"/>
      <c r="G6" s="226"/>
      <c r="H6" s="14" t="s">
        <v>355</v>
      </c>
      <c r="I6" s="15" t="s">
        <v>356</v>
      </c>
      <c r="J6" s="16" t="s">
        <v>357</v>
      </c>
      <c r="K6" s="59" t="s">
        <v>358</v>
      </c>
      <c r="L6" s="59" t="s">
        <v>359</v>
      </c>
      <c r="M6" s="18" t="s">
        <v>360</v>
      </c>
      <c r="N6" s="51"/>
    </row>
    <row r="7" spans="1:15" ht="33.75">
      <c r="A7" s="229" t="s">
        <v>159</v>
      </c>
      <c r="B7" s="223" t="s">
        <v>170</v>
      </c>
      <c r="C7" s="58" t="s">
        <v>171</v>
      </c>
      <c r="D7" s="58" t="s">
        <v>172</v>
      </c>
      <c r="E7" s="58" t="s">
        <v>173</v>
      </c>
      <c r="F7" s="23">
        <v>0.55000000000000004</v>
      </c>
      <c r="G7" s="23">
        <v>0.65</v>
      </c>
      <c r="H7" s="56" t="s">
        <v>379</v>
      </c>
      <c r="I7" s="20">
        <f>F7</f>
        <v>0.55000000000000004</v>
      </c>
      <c r="J7" s="56" t="s">
        <v>380</v>
      </c>
      <c r="K7" s="162">
        <v>130</v>
      </c>
      <c r="L7" s="162">
        <v>200</v>
      </c>
      <c r="M7" s="21">
        <f>(K7/L7)</f>
        <v>0.65</v>
      </c>
      <c r="N7" s="26" t="s">
        <v>403</v>
      </c>
    </row>
    <row r="8" spans="1:15" ht="33.75">
      <c r="A8" s="242"/>
      <c r="B8" s="223"/>
      <c r="C8" s="58" t="s">
        <v>174</v>
      </c>
      <c r="D8" s="58" t="s">
        <v>175</v>
      </c>
      <c r="E8" s="58" t="s">
        <v>176</v>
      </c>
      <c r="F8" s="23">
        <v>0.65</v>
      </c>
      <c r="G8" s="23">
        <v>0.8</v>
      </c>
      <c r="H8" s="56" t="s">
        <v>367</v>
      </c>
      <c r="I8" s="20">
        <f t="shared" ref="I8:I15" si="0">F8</f>
        <v>0.65</v>
      </c>
      <c r="J8" s="56" t="s">
        <v>368</v>
      </c>
      <c r="K8" s="162">
        <v>17050</v>
      </c>
      <c r="L8" s="162">
        <v>21337</v>
      </c>
      <c r="M8" s="21">
        <f t="shared" ref="M8:M14" si="1">(K8/L8)</f>
        <v>0.79908140788302007</v>
      </c>
      <c r="N8" s="26" t="s">
        <v>403</v>
      </c>
    </row>
    <row r="9" spans="1:15" ht="45">
      <c r="A9" s="242"/>
      <c r="B9" s="223"/>
      <c r="C9" s="58" t="s">
        <v>177</v>
      </c>
      <c r="D9" s="58" t="s">
        <v>178</v>
      </c>
      <c r="E9" s="58" t="s">
        <v>179</v>
      </c>
      <c r="F9" s="23">
        <v>0.8</v>
      </c>
      <c r="G9" s="23">
        <v>0.9</v>
      </c>
      <c r="H9" s="56" t="s">
        <v>381</v>
      </c>
      <c r="I9" s="20">
        <f t="shared" si="0"/>
        <v>0.8</v>
      </c>
      <c r="J9" s="56" t="s">
        <v>382</v>
      </c>
      <c r="K9" s="162">
        <v>290</v>
      </c>
      <c r="L9" s="162">
        <v>297</v>
      </c>
      <c r="M9" s="21">
        <f t="shared" si="1"/>
        <v>0.97643097643097643</v>
      </c>
      <c r="N9" s="26" t="s">
        <v>403</v>
      </c>
    </row>
    <row r="10" spans="1:15" ht="45">
      <c r="A10" s="242"/>
      <c r="B10" s="223" t="s">
        <v>160</v>
      </c>
      <c r="C10" s="58" t="s">
        <v>161</v>
      </c>
      <c r="D10" s="58" t="s">
        <v>162</v>
      </c>
      <c r="E10" s="58" t="s">
        <v>163</v>
      </c>
      <c r="F10" s="23">
        <v>0.75</v>
      </c>
      <c r="G10" s="23">
        <v>0.95</v>
      </c>
      <c r="H10" s="56" t="s">
        <v>371</v>
      </c>
      <c r="I10" s="20">
        <f t="shared" si="0"/>
        <v>0.75</v>
      </c>
      <c r="J10" s="56" t="s">
        <v>372</v>
      </c>
      <c r="K10" s="186">
        <v>298</v>
      </c>
      <c r="L10" s="186">
        <v>303</v>
      </c>
      <c r="M10" s="21">
        <f t="shared" si="1"/>
        <v>0.98349834983498352</v>
      </c>
      <c r="N10" s="26" t="s">
        <v>404</v>
      </c>
    </row>
    <row r="11" spans="1:15" ht="56.25">
      <c r="A11" s="242"/>
      <c r="B11" s="223"/>
      <c r="C11" s="58" t="s">
        <v>164</v>
      </c>
      <c r="D11" s="58" t="s">
        <v>165</v>
      </c>
      <c r="E11" s="58" t="s">
        <v>166</v>
      </c>
      <c r="F11" s="23">
        <v>0.5</v>
      </c>
      <c r="G11" s="23">
        <v>0.75</v>
      </c>
      <c r="H11" s="56" t="s">
        <v>365</v>
      </c>
      <c r="I11" s="20">
        <f t="shared" si="0"/>
        <v>0.5</v>
      </c>
      <c r="J11" s="56" t="s">
        <v>366</v>
      </c>
      <c r="K11" s="186">
        <v>3</v>
      </c>
      <c r="L11" s="186">
        <v>3</v>
      </c>
      <c r="M11" s="21">
        <f t="shared" si="1"/>
        <v>1</v>
      </c>
      <c r="N11" s="26" t="s">
        <v>404</v>
      </c>
    </row>
    <row r="12" spans="1:15" ht="78.75">
      <c r="A12" s="242"/>
      <c r="B12" s="223"/>
      <c r="C12" s="58" t="s">
        <v>167</v>
      </c>
      <c r="D12" s="58" t="s">
        <v>168</v>
      </c>
      <c r="E12" s="58" t="s">
        <v>169</v>
      </c>
      <c r="F12" s="23">
        <v>1</v>
      </c>
      <c r="G12" s="23">
        <v>1</v>
      </c>
      <c r="H12" s="56" t="s">
        <v>383</v>
      </c>
      <c r="I12" s="50">
        <v>0</v>
      </c>
      <c r="J12" s="20">
        <v>1</v>
      </c>
      <c r="K12" s="186">
        <v>67</v>
      </c>
      <c r="L12" s="186">
        <v>67</v>
      </c>
      <c r="M12" s="21">
        <f t="shared" si="1"/>
        <v>1</v>
      </c>
      <c r="N12" s="26" t="s">
        <v>404</v>
      </c>
    </row>
    <row r="13" spans="1:15" ht="33.75">
      <c r="A13" s="242"/>
      <c r="B13" s="223" t="s">
        <v>180</v>
      </c>
      <c r="C13" s="58" t="s">
        <v>181</v>
      </c>
      <c r="D13" s="58" t="s">
        <v>182</v>
      </c>
      <c r="E13" s="58" t="s">
        <v>183</v>
      </c>
      <c r="F13" s="23">
        <v>1</v>
      </c>
      <c r="G13" s="23">
        <v>1</v>
      </c>
      <c r="H13" s="56" t="s">
        <v>383</v>
      </c>
      <c r="I13" s="50">
        <v>0</v>
      </c>
      <c r="J13" s="20">
        <v>1</v>
      </c>
      <c r="K13" s="162">
        <v>85</v>
      </c>
      <c r="L13" s="162">
        <v>85</v>
      </c>
      <c r="M13" s="21">
        <f t="shared" si="1"/>
        <v>1</v>
      </c>
      <c r="N13" s="26" t="s">
        <v>405</v>
      </c>
      <c r="O13" s="5"/>
    </row>
    <row r="14" spans="1:15" ht="33.75">
      <c r="A14" s="230"/>
      <c r="B14" s="223"/>
      <c r="C14" s="58" t="s">
        <v>184</v>
      </c>
      <c r="D14" s="58" t="s">
        <v>185</v>
      </c>
      <c r="E14" s="58" t="s">
        <v>186</v>
      </c>
      <c r="F14" s="23">
        <v>0.5</v>
      </c>
      <c r="G14" s="23">
        <v>0.6</v>
      </c>
      <c r="H14" s="56" t="s">
        <v>365</v>
      </c>
      <c r="I14" s="20">
        <f t="shared" si="0"/>
        <v>0.5</v>
      </c>
      <c r="J14" s="56" t="s">
        <v>366</v>
      </c>
      <c r="K14" s="162">
        <v>48</v>
      </c>
      <c r="L14" s="162">
        <v>48</v>
      </c>
      <c r="M14" s="21">
        <f t="shared" si="1"/>
        <v>1</v>
      </c>
      <c r="N14" s="26" t="s">
        <v>405</v>
      </c>
    </row>
    <row r="15" spans="1:15" ht="45">
      <c r="B15" s="58" t="s">
        <v>187</v>
      </c>
      <c r="C15" s="58" t="s">
        <v>188</v>
      </c>
      <c r="D15" s="58" t="s">
        <v>189</v>
      </c>
      <c r="E15" s="58" t="s">
        <v>190</v>
      </c>
      <c r="F15" s="23">
        <v>0.5</v>
      </c>
      <c r="G15" s="23">
        <v>0.75</v>
      </c>
      <c r="H15" s="58" t="s">
        <v>365</v>
      </c>
      <c r="I15" s="20">
        <f t="shared" si="0"/>
        <v>0.5</v>
      </c>
      <c r="J15" s="58" t="s">
        <v>366</v>
      </c>
      <c r="K15" s="166">
        <v>78</v>
      </c>
      <c r="L15" s="166">
        <v>95</v>
      </c>
      <c r="M15" s="21">
        <f t="shared" ref="M15" si="2">(K15/L15)</f>
        <v>0.82105263157894737</v>
      </c>
      <c r="N15" s="51" t="s">
        <v>406</v>
      </c>
    </row>
    <row r="18" spans="1:15" ht="22.5" customHeight="1">
      <c r="A18" s="224" t="s">
        <v>24</v>
      </c>
      <c r="B18" s="224"/>
      <c r="C18" s="224"/>
      <c r="D18" s="224"/>
      <c r="E18" s="224"/>
      <c r="F18" s="224"/>
      <c r="G18" s="224"/>
      <c r="H18" s="224"/>
      <c r="I18" s="224"/>
      <c r="J18" s="224"/>
      <c r="K18" s="224"/>
      <c r="M18" s="13"/>
      <c r="N18" s="51"/>
    </row>
    <row r="19" spans="1:15" ht="14.25" customHeight="1">
      <c r="A19" s="225" t="s">
        <v>1</v>
      </c>
      <c r="B19" s="225" t="s">
        <v>313</v>
      </c>
      <c r="C19" s="225" t="s">
        <v>2</v>
      </c>
      <c r="D19" s="225" t="s">
        <v>3</v>
      </c>
      <c r="E19" s="225" t="s">
        <v>4</v>
      </c>
      <c r="F19" s="225" t="s">
        <v>312</v>
      </c>
      <c r="G19" s="226" t="s">
        <v>5</v>
      </c>
      <c r="H19" s="227" t="s">
        <v>354</v>
      </c>
      <c r="I19" s="227"/>
      <c r="J19" s="227"/>
      <c r="K19" s="227" t="s">
        <v>516</v>
      </c>
      <c r="L19" s="227"/>
      <c r="M19" s="227"/>
      <c r="N19" s="51"/>
    </row>
    <row r="20" spans="1:15" s="3" customFormat="1" ht="23.25" customHeight="1">
      <c r="A20" s="225"/>
      <c r="B20" s="225"/>
      <c r="C20" s="225"/>
      <c r="D20" s="225"/>
      <c r="E20" s="225"/>
      <c r="F20" s="225"/>
      <c r="G20" s="226"/>
      <c r="H20" s="14" t="s">
        <v>355</v>
      </c>
      <c r="I20" s="15" t="s">
        <v>356</v>
      </c>
      <c r="J20" s="16" t="s">
        <v>357</v>
      </c>
      <c r="K20" s="59" t="s">
        <v>358</v>
      </c>
      <c r="L20" s="59" t="s">
        <v>359</v>
      </c>
      <c r="M20" s="18" t="s">
        <v>360</v>
      </c>
      <c r="N20" s="51"/>
    </row>
    <row r="21" spans="1:15" s="37" customFormat="1" ht="33.75">
      <c r="A21" s="228" t="s">
        <v>191</v>
      </c>
      <c r="B21" s="228" t="s">
        <v>192</v>
      </c>
      <c r="C21" s="58" t="s">
        <v>193</v>
      </c>
      <c r="D21" s="58" t="s">
        <v>194</v>
      </c>
      <c r="E21" s="58" t="s">
        <v>195</v>
      </c>
      <c r="F21" s="23">
        <v>0</v>
      </c>
      <c r="G21" s="23">
        <v>0.05</v>
      </c>
      <c r="H21" s="56" t="s">
        <v>361</v>
      </c>
      <c r="I21" s="20">
        <f t="shared" ref="I21:I23" si="3">F21</f>
        <v>0</v>
      </c>
      <c r="J21" s="56" t="s">
        <v>362</v>
      </c>
      <c r="K21" s="161">
        <v>5322731.0599999996</v>
      </c>
      <c r="L21" s="161">
        <v>8578676.8399999999</v>
      </c>
      <c r="M21" s="21">
        <f>(K21/L21)-1</f>
        <v>-0.37953939059907527</v>
      </c>
      <c r="N21" s="51" t="s">
        <v>419</v>
      </c>
    </row>
    <row r="22" spans="1:15" s="37" customFormat="1" ht="33.75">
      <c r="A22" s="228"/>
      <c r="B22" s="228"/>
      <c r="C22" s="58" t="s">
        <v>196</v>
      </c>
      <c r="D22" s="58" t="s">
        <v>197</v>
      </c>
      <c r="E22" s="58" t="s">
        <v>198</v>
      </c>
      <c r="F22" s="23">
        <v>0.8</v>
      </c>
      <c r="G22" s="23">
        <v>0.95</v>
      </c>
      <c r="H22" s="56" t="s">
        <v>381</v>
      </c>
      <c r="I22" s="20">
        <f t="shared" si="3"/>
        <v>0.8</v>
      </c>
      <c r="J22" s="56" t="s">
        <v>382</v>
      </c>
      <c r="K22" s="161">
        <v>59907</v>
      </c>
      <c r="L22" s="161">
        <v>59905</v>
      </c>
      <c r="M22" s="21">
        <f t="shared" ref="M22" si="4">(K22/L22)</f>
        <v>1.0000333861948085</v>
      </c>
      <c r="N22" s="51" t="s">
        <v>419</v>
      </c>
    </row>
    <row r="23" spans="1:15" s="37" customFormat="1" ht="56.25">
      <c r="A23" s="228"/>
      <c r="B23" s="228"/>
      <c r="C23" s="58" t="s">
        <v>199</v>
      </c>
      <c r="D23" s="58" t="s">
        <v>200</v>
      </c>
      <c r="E23" s="58" t="s">
        <v>201</v>
      </c>
      <c r="F23" s="23">
        <v>0</v>
      </c>
      <c r="G23" s="23">
        <v>0.05</v>
      </c>
      <c r="H23" s="56" t="s">
        <v>361</v>
      </c>
      <c r="I23" s="20">
        <f t="shared" si="3"/>
        <v>0</v>
      </c>
      <c r="J23" s="56" t="s">
        <v>362</v>
      </c>
      <c r="K23" s="161">
        <v>59907</v>
      </c>
      <c r="L23" s="161">
        <v>70139</v>
      </c>
      <c r="M23" s="21">
        <f>(K23/L23)-1</f>
        <v>-0.14588174909821927</v>
      </c>
      <c r="N23" s="51" t="s">
        <v>419</v>
      </c>
    </row>
    <row r="26" spans="1:15" ht="22.5" customHeight="1">
      <c r="A26" s="224" t="s">
        <v>44</v>
      </c>
      <c r="B26" s="224"/>
      <c r="C26" s="224"/>
      <c r="D26" s="224"/>
      <c r="E26" s="224"/>
      <c r="F26" s="224"/>
      <c r="G26" s="224"/>
      <c r="H26" s="224"/>
      <c r="I26" s="224"/>
      <c r="J26" s="224"/>
      <c r="K26" s="224"/>
      <c r="M26" s="13"/>
      <c r="N26" s="51"/>
      <c r="O26" s="53"/>
    </row>
    <row r="27" spans="1:15" ht="14.25" customHeight="1">
      <c r="A27" s="225" t="s">
        <v>1</v>
      </c>
      <c r="B27" s="225" t="s">
        <v>313</v>
      </c>
      <c r="C27" s="225" t="s">
        <v>2</v>
      </c>
      <c r="D27" s="225" t="s">
        <v>3</v>
      </c>
      <c r="E27" s="225" t="s">
        <v>4</v>
      </c>
      <c r="F27" s="225" t="s">
        <v>312</v>
      </c>
      <c r="G27" s="226" t="s">
        <v>5</v>
      </c>
      <c r="H27" s="227" t="s">
        <v>354</v>
      </c>
      <c r="I27" s="227"/>
      <c r="J27" s="227"/>
      <c r="K27" s="227" t="s">
        <v>516</v>
      </c>
      <c r="L27" s="227"/>
      <c r="M27" s="227"/>
      <c r="N27" s="51"/>
      <c r="O27" s="53"/>
    </row>
    <row r="28" spans="1:15" s="3" customFormat="1" ht="23.25" customHeight="1">
      <c r="A28" s="225"/>
      <c r="B28" s="225"/>
      <c r="C28" s="225"/>
      <c r="D28" s="225"/>
      <c r="E28" s="225"/>
      <c r="F28" s="225"/>
      <c r="G28" s="226"/>
      <c r="H28" s="14" t="s">
        <v>355</v>
      </c>
      <c r="I28" s="15" t="s">
        <v>356</v>
      </c>
      <c r="J28" s="16" t="s">
        <v>357</v>
      </c>
      <c r="K28" s="59" t="s">
        <v>358</v>
      </c>
      <c r="L28" s="59" t="s">
        <v>359</v>
      </c>
      <c r="M28" s="18" t="s">
        <v>360</v>
      </c>
      <c r="N28" s="51"/>
      <c r="O28" s="1"/>
    </row>
    <row r="29" spans="1:15" s="4" customFormat="1" ht="123.75">
      <c r="A29" s="174" t="s">
        <v>239</v>
      </c>
      <c r="B29" s="56" t="s">
        <v>311</v>
      </c>
      <c r="C29" s="39" t="s">
        <v>250</v>
      </c>
      <c r="D29" s="58" t="s">
        <v>251</v>
      </c>
      <c r="E29" s="56" t="s">
        <v>252</v>
      </c>
      <c r="F29" s="20">
        <v>0.25</v>
      </c>
      <c r="G29" s="20">
        <v>1</v>
      </c>
      <c r="H29" s="56" t="s">
        <v>384</v>
      </c>
      <c r="I29" s="20">
        <f t="shared" ref="I29" si="5">F29</f>
        <v>0.25</v>
      </c>
      <c r="J29" s="56" t="s">
        <v>385</v>
      </c>
      <c r="K29" s="165">
        <v>490</v>
      </c>
      <c r="L29" s="165">
        <v>706</v>
      </c>
      <c r="M29" s="21">
        <f t="shared" ref="M29" si="6">(K29/L29)</f>
        <v>0.69405099150141647</v>
      </c>
      <c r="N29" s="51" t="s">
        <v>427</v>
      </c>
      <c r="O29" s="54"/>
    </row>
  </sheetData>
  <mergeCells count="39">
    <mergeCell ref="A1:M1"/>
    <mergeCell ref="A2:M2"/>
    <mergeCell ref="A3:M3"/>
    <mergeCell ref="A4:K4"/>
    <mergeCell ref="A5:A6"/>
    <mergeCell ref="B5:B6"/>
    <mergeCell ref="C5:C6"/>
    <mergeCell ref="D5:D6"/>
    <mergeCell ref="E5:E6"/>
    <mergeCell ref="F5:F6"/>
    <mergeCell ref="G5:G6"/>
    <mergeCell ref="H5:J5"/>
    <mergeCell ref="K5:M5"/>
    <mergeCell ref="B10:B12"/>
    <mergeCell ref="B13:B14"/>
    <mergeCell ref="A18:K18"/>
    <mergeCell ref="A19:A20"/>
    <mergeCell ref="B19:B20"/>
    <mergeCell ref="C19:C20"/>
    <mergeCell ref="D19:D20"/>
    <mergeCell ref="E19:E20"/>
    <mergeCell ref="F19:F20"/>
    <mergeCell ref="G19:G20"/>
    <mergeCell ref="H19:J19"/>
    <mergeCell ref="K19:M19"/>
    <mergeCell ref="A7:A14"/>
    <mergeCell ref="B7:B9"/>
    <mergeCell ref="H27:J27"/>
    <mergeCell ref="K27:M27"/>
    <mergeCell ref="A21:A23"/>
    <mergeCell ref="B21:B23"/>
    <mergeCell ref="A26:K26"/>
    <mergeCell ref="A27:A28"/>
    <mergeCell ref="B27:B28"/>
    <mergeCell ref="C27:C28"/>
    <mergeCell ref="D27:D28"/>
    <mergeCell ref="E27:E28"/>
    <mergeCell ref="F27:F28"/>
    <mergeCell ref="G27:G28"/>
  </mergeCells>
  <conditionalFormatting sqref="M7:M15">
    <cfRule type="cellIs" dxfId="170" priority="25" operator="greaterThan">
      <formula>I7</formula>
    </cfRule>
    <cfRule type="cellIs" dxfId="169" priority="26" operator="equal">
      <formula>I7</formula>
    </cfRule>
    <cfRule type="cellIs" dxfId="168" priority="27" operator="lessThan">
      <formula>I7</formula>
    </cfRule>
  </conditionalFormatting>
  <conditionalFormatting sqref="M7:M15">
    <cfRule type="cellIs" dxfId="167" priority="22" operator="greaterThan">
      <formula>I7</formula>
    </cfRule>
    <cfRule type="cellIs" dxfId="166" priority="23" operator="equal">
      <formula>I7</formula>
    </cfRule>
    <cfRule type="cellIs" dxfId="165" priority="24" operator="lessThan">
      <formula>I7</formula>
    </cfRule>
  </conditionalFormatting>
  <conditionalFormatting sqref="M13">
    <cfRule type="cellIs" dxfId="164" priority="19" operator="greaterThan">
      <formula>I13</formula>
    </cfRule>
    <cfRule type="cellIs" dxfId="163" priority="20" operator="equal">
      <formula>I13</formula>
    </cfRule>
    <cfRule type="cellIs" dxfId="162" priority="21" operator="lessThan">
      <formula>I13</formula>
    </cfRule>
  </conditionalFormatting>
  <conditionalFormatting sqref="M11">
    <cfRule type="cellIs" dxfId="161" priority="16" operator="greaterThan">
      <formula>I11</formula>
    </cfRule>
    <cfRule type="cellIs" dxfId="160" priority="17" operator="equal">
      <formula>I11</formula>
    </cfRule>
    <cfRule type="cellIs" dxfId="159" priority="18" operator="lessThan">
      <formula>I11</formula>
    </cfRule>
  </conditionalFormatting>
  <conditionalFormatting sqref="M11">
    <cfRule type="cellIs" dxfId="158" priority="13" operator="greaterThan">
      <formula>I11</formula>
    </cfRule>
    <cfRule type="cellIs" dxfId="157" priority="14" operator="equal">
      <formula>I11</formula>
    </cfRule>
    <cfRule type="cellIs" dxfId="156" priority="15" operator="lessThan">
      <formula>I11</formula>
    </cfRule>
  </conditionalFormatting>
  <conditionalFormatting sqref="M21:M23">
    <cfRule type="cellIs" dxfId="155" priority="10" operator="greaterThan">
      <formula>I21</formula>
    </cfRule>
    <cfRule type="cellIs" dxfId="154" priority="11" operator="equal">
      <formula>I21</formula>
    </cfRule>
    <cfRule type="cellIs" dxfId="153" priority="12" operator="lessThan">
      <formula>I21</formula>
    </cfRule>
  </conditionalFormatting>
  <conditionalFormatting sqref="M21:M23">
    <cfRule type="cellIs" dxfId="152" priority="7" operator="greaterThan">
      <formula>I21</formula>
    </cfRule>
    <cfRule type="cellIs" dxfId="151" priority="8" operator="equal">
      <formula>I21</formula>
    </cfRule>
    <cfRule type="cellIs" dxfId="150" priority="9" operator="lessThan">
      <formula>I21</formula>
    </cfRule>
  </conditionalFormatting>
  <conditionalFormatting sqref="M29">
    <cfRule type="cellIs" dxfId="149" priority="4" operator="greaterThan">
      <formula>I29</formula>
    </cfRule>
    <cfRule type="cellIs" dxfId="148" priority="5" operator="equal">
      <formula>I29</formula>
    </cfRule>
    <cfRule type="cellIs" dxfId="147" priority="6" operator="lessThan">
      <formula>I29</formula>
    </cfRule>
  </conditionalFormatting>
  <conditionalFormatting sqref="M29">
    <cfRule type="cellIs" dxfId="146" priority="1" operator="greaterThan">
      <formula>I29</formula>
    </cfRule>
    <cfRule type="cellIs" dxfId="145" priority="2" operator="equal">
      <formula>I29</formula>
    </cfRule>
    <cfRule type="cellIs" dxfId="144" priority="3" operator="lessThan">
      <formula>I29</formula>
    </cfRule>
  </conditionalFormatting>
  <hyperlinks>
    <hyperlink ref="O3" location="CONCENTRADO!A1" display="CONCENTRADO"/>
    <hyperlink ref="M7" r:id="rId1" display="siapa_2016\siapa_2016.xlsx"/>
    <hyperlink ref="M21" r:id="rId2" display="siapa_2016\siapa_2016.xlsx"/>
    <hyperlink ref="M22" r:id="rId3" display="siapa_2016\siapa_2016_1.xlsx"/>
    <hyperlink ref="M23" r:id="rId4" display="siapa_2016\siapa_2016_10.xls"/>
    <hyperlink ref="M29" r:id="rId5" display="siapa_2016\siapa_2016.xlsx"/>
    <hyperlink ref="M13:M15" r:id="rId6" display="siapa_2016\SIAPA_2016_6.xls"/>
    <hyperlink ref="M8:M14" r:id="rId7" display="siapa_2016\siapa_2016.xlsx"/>
  </hyperlinks>
  <pageMargins left="0.70866141732283472" right="0.70866141732283472" top="0.74803149606299213" bottom="0.74803149606299213" header="0.31496062992125984" footer="0.31496062992125984"/>
  <pageSetup paperSize="5" scale="75" orientation="landscape" r:id="rId8"/>
  <rowBreaks count="1" manualBreakCount="1">
    <brk id="17"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35</vt:i4>
      </vt:variant>
    </vt:vector>
  </HeadingPairs>
  <TitlesOfParts>
    <vt:vector size="58" baseType="lpstr">
      <vt:lpstr>CONCENTRADO</vt:lpstr>
      <vt:lpstr>BIENESTAR</vt:lpstr>
      <vt:lpstr>D.H.</vt:lpstr>
      <vt:lpstr>DGDUE</vt:lpstr>
      <vt:lpstr>POLICIA</vt:lpstr>
      <vt:lpstr>OBRAS</vt:lpstr>
      <vt:lpstr>OFICINA DE LA PRESIDENCIA</vt:lpstr>
      <vt:lpstr>SECRETARIA DEL AYUNTAMIENTO</vt:lpstr>
      <vt:lpstr>SERVICIOS PUBLICOS</vt:lpstr>
      <vt:lpstr>CONTRALORIA</vt:lpstr>
      <vt:lpstr>TESORERIA</vt:lpstr>
      <vt:lpstr>IMPLAN SIN</vt:lpstr>
      <vt:lpstr>SIAPA SIN</vt:lpstr>
      <vt:lpstr>DIF SIN</vt:lpstr>
      <vt:lpstr>EJE 1</vt:lpstr>
      <vt:lpstr>EJE 2</vt:lpstr>
      <vt:lpstr>EJE 3</vt:lpstr>
      <vt:lpstr>EJE 4</vt:lpstr>
      <vt:lpstr>EJE 5</vt:lpstr>
      <vt:lpstr>EJE 6</vt:lpstr>
      <vt:lpstr>IMPLAN</vt:lpstr>
      <vt:lpstr>SIAPA</vt:lpstr>
      <vt:lpstr>DIF</vt:lpstr>
      <vt:lpstr>BIENESTAR!Área_de_impresión</vt:lpstr>
      <vt:lpstr>CONTRALORIA!Área_de_impresión</vt:lpstr>
      <vt:lpstr>D.H.!Área_de_impresión</vt:lpstr>
      <vt:lpstr>DGDUE!Área_de_impresión</vt:lpstr>
      <vt:lpstr>DIF!Área_de_impresión</vt:lpstr>
      <vt:lpstr>'DIF SIN'!Área_de_impresión</vt:lpstr>
      <vt:lpstr>'EJE 1'!Área_de_impresión</vt:lpstr>
      <vt:lpstr>'EJE 2'!Área_de_impresión</vt:lpstr>
      <vt:lpstr>'EJE 3'!Área_de_impresión</vt:lpstr>
      <vt:lpstr>'EJE 4'!Área_de_impresión</vt:lpstr>
      <vt:lpstr>'EJE 5'!Área_de_impresión</vt:lpstr>
      <vt:lpstr>'EJE 6'!Área_de_impresión</vt:lpstr>
      <vt:lpstr>IMPLAN!Área_de_impresión</vt:lpstr>
      <vt:lpstr>'IMPLAN SIN'!Área_de_impresión</vt:lpstr>
      <vt:lpstr>OBRAS!Área_de_impresión</vt:lpstr>
      <vt:lpstr>'OFICINA DE LA PRESIDENCIA'!Área_de_impresión</vt:lpstr>
      <vt:lpstr>POLICIA!Área_de_impresión</vt:lpstr>
      <vt:lpstr>'SECRETARIA DEL AYUNTAMIENTO'!Área_de_impresión</vt:lpstr>
      <vt:lpstr>'SERVICIOS PUBLICOS'!Área_de_impresión</vt:lpstr>
      <vt:lpstr>SIAPA!Área_de_impresión</vt:lpstr>
      <vt:lpstr>'SIAPA SIN'!Área_de_impresión</vt:lpstr>
      <vt:lpstr>TESORERIA!Área_de_impresión</vt:lpstr>
      <vt:lpstr>BIENESTAR!Títulos_a_imprimir</vt:lpstr>
      <vt:lpstr>DIF!Títulos_a_imprimir</vt:lpstr>
      <vt:lpstr>'EJE 1'!Títulos_a_imprimir</vt:lpstr>
      <vt:lpstr>'EJE 2'!Títulos_a_imprimir</vt:lpstr>
      <vt:lpstr>'EJE 3'!Títulos_a_imprimir</vt:lpstr>
      <vt:lpstr>'EJE 4'!Títulos_a_imprimir</vt:lpstr>
      <vt:lpstr>'EJE 5'!Títulos_a_imprimir</vt:lpstr>
      <vt:lpstr>'EJE 6'!Títulos_a_imprimir</vt:lpstr>
      <vt:lpstr>IMPLAN!Títulos_a_imprimir</vt:lpstr>
      <vt:lpstr>'IMPLAN SIN'!Títulos_a_imprimir</vt:lpstr>
      <vt:lpstr>'SECRETARIA DEL AYUNTAMIENTO'!Títulos_a_imprimir</vt:lpstr>
      <vt:lpstr>'SERVICIOS PUBLICOS'!Títulos_a_imprimir</vt:lpstr>
      <vt:lpstr>SIAPA!Títulos_a_imprimir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2017-10-03T17:23:48Z</cp:lastPrinted>
  <dcterms:created xsi:type="dcterms:W3CDTF">2016-12-18T21:46:25Z</dcterms:created>
  <dcterms:modified xsi:type="dcterms:W3CDTF">2017-10-16T17:27:25Z</dcterms:modified>
</cp:coreProperties>
</file>