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25"/>
  <workbookPr defaultThemeVersion="124226"/>
  <mc:AlternateContent xmlns:mc="http://schemas.openxmlformats.org/markup-compatibility/2006">
    <mc:Choice Requires="x15">
      <x15ac:absPath xmlns:x15ac="http://schemas.microsoft.com/office/spreadsheetml/2010/11/ac" url="E:\EVALUACIONES\"/>
    </mc:Choice>
  </mc:AlternateContent>
  <xr:revisionPtr revIDLastSave="0" documentId="12_ncr:500000_{40741EE7-E32B-40FF-86EF-4E6799F1BB49}" xr6:coauthVersionLast="34" xr6:coauthVersionMax="34" xr10:uidLastSave="{00000000-0000-0000-0000-000000000000}"/>
  <bookViews>
    <workbookView xWindow="120" yWindow="120" windowWidth="20640" windowHeight="9780" tabRatio="758" firstSheet="13" activeTab="22" xr2:uid="{00000000-000D-0000-FFFF-FFFF00000000}"/>
  </bookViews>
  <sheets>
    <sheet name="CONCENTRADO" sheetId="10" r:id="rId1"/>
    <sheet name="BIENESTAR" sheetId="11" r:id="rId2"/>
    <sheet name="D.H." sheetId="12" r:id="rId3"/>
    <sheet name="DGDUE" sheetId="13" r:id="rId4"/>
    <sheet name="POLICIA" sheetId="14" r:id="rId5"/>
    <sheet name="OBRAS" sheetId="15" r:id="rId6"/>
    <sheet name="OFICINA DE LA PRESIDENCIA" sheetId="16" r:id="rId7"/>
    <sheet name="SECRETARIA DEL AYUNTAMIENTO" sheetId="17" r:id="rId8"/>
    <sheet name="SERVICIOS PUBLICOS" sheetId="18" r:id="rId9"/>
    <sheet name="CONTRALORIA" sheetId="19" r:id="rId10"/>
    <sheet name="TESORERIA" sheetId="20" r:id="rId11"/>
    <sheet name="IMPLAN SIN" sheetId="21" r:id="rId12"/>
    <sheet name="SIAPA SIN" sheetId="22" r:id="rId13"/>
    <sheet name="DIF SIN" sheetId="23" r:id="rId14"/>
    <sheet name="EJE 1" sheetId="1" r:id="rId15"/>
    <sheet name="EJE 2" sheetId="2" r:id="rId16"/>
    <sheet name="EJE 3" sheetId="3" r:id="rId17"/>
    <sheet name="EJE 4" sheetId="4" r:id="rId18"/>
    <sheet name="EJE 5" sheetId="5" r:id="rId19"/>
    <sheet name="EJE 6" sheetId="6" r:id="rId20"/>
    <sheet name="IMPLAN" sheetId="7" r:id="rId21"/>
    <sheet name="SIAPA" sheetId="8" r:id="rId22"/>
    <sheet name="DIF" sheetId="9" r:id="rId23"/>
  </sheets>
  <definedNames>
    <definedName name="_xlnm.Print_Area" localSheetId="1">BIENESTAR!$A$1:$N$29</definedName>
    <definedName name="_xlnm.Print_Area" localSheetId="9">CONTRALORIA!$A$1:$N$7</definedName>
    <definedName name="_xlnm.Print_Area" localSheetId="2">D.H.!$A$1:$N$9</definedName>
    <definedName name="_xlnm.Print_Area" localSheetId="3">DGDUE!$A$1:$N$13</definedName>
    <definedName name="_xlnm.Print_Area" localSheetId="22">DIF!$A$1:$M$14</definedName>
    <definedName name="_xlnm.Print_Area" localSheetId="13">'DIF SIN'!$A$1:$M$10</definedName>
    <definedName name="_xlnm.Print_Area" localSheetId="14">'EJE 1'!$A$1:$M$28</definedName>
    <definedName name="_xlnm.Print_Area" localSheetId="15">'EJE 2'!$A$1:$M$22</definedName>
    <definedName name="_xlnm.Print_Area" localSheetId="16">'EJE 3'!$A$1:$M$19</definedName>
    <definedName name="_xlnm.Print_Area" localSheetId="17">'EJE 4'!$A$1:$M$16</definedName>
    <definedName name="_xlnm.Print_Area" localSheetId="18">'EJE 5'!$A$1:$M$15</definedName>
    <definedName name="_xlnm.Print_Area" localSheetId="19">'EJE 6'!$A$1:$M$33</definedName>
    <definedName name="_xlnm.Print_Area" localSheetId="20">IMPLAN!$A$1:$M$24</definedName>
    <definedName name="_xlnm.Print_Area" localSheetId="11">'IMPLAN SIN'!$A$1:$M$33</definedName>
    <definedName name="_xlnm.Print_Area" localSheetId="5">OBRAS!$A$1:$N$10</definedName>
    <definedName name="_xlnm.Print_Area" localSheetId="6">'OFICINA DE LA PRESIDENCIA'!$A$1:$N$10</definedName>
    <definedName name="_xlnm.Print_Area" localSheetId="4">POLICIA!$A$1:$N$19</definedName>
    <definedName name="_xlnm.Print_Area" localSheetId="7">'SECRETARIA DEL AYUNTAMIENTO'!$A$1:$N$28</definedName>
    <definedName name="_xlnm.Print_Area" localSheetId="8">'SERVICIOS PUBLICOS'!$A$1:$N$29</definedName>
    <definedName name="_xlnm.Print_Area" localSheetId="21">SIAPA!$A$1:$M$17</definedName>
    <definedName name="_xlnm.Print_Area" localSheetId="12">'SIAPA SIN'!$A$1:$M$13</definedName>
    <definedName name="_xlnm.Print_Area" localSheetId="10">TESORERIA!$A$1:$N$16</definedName>
    <definedName name="_xlnm.Print_Titles" localSheetId="1">BIENESTAR!$1:$3</definedName>
    <definedName name="_xlnm.Print_Titles" localSheetId="22">DIF!$1:$7</definedName>
    <definedName name="_xlnm.Print_Titles" localSheetId="14">'EJE 1'!$1:$6</definedName>
    <definedName name="_xlnm.Print_Titles" localSheetId="15">'EJE 2'!$1:$6</definedName>
    <definedName name="_xlnm.Print_Titles" localSheetId="16">'EJE 3'!$1:$6</definedName>
    <definedName name="_xlnm.Print_Titles" localSheetId="17">'EJE 4'!$3:$6</definedName>
    <definedName name="_xlnm.Print_Titles" localSheetId="18">'EJE 5'!$4:$6</definedName>
    <definedName name="_xlnm.Print_Titles" localSheetId="19">'EJE 6'!$1:$6</definedName>
    <definedName name="_xlnm.Print_Titles" localSheetId="20">IMPLAN!$1:$4</definedName>
    <definedName name="_xlnm.Print_Titles" localSheetId="11">'IMPLAN SIN'!$1:$4</definedName>
    <definedName name="_xlnm.Print_Titles" localSheetId="7">'SECRETARIA DEL AYUNTAMIENTO'!$1:$3</definedName>
    <definedName name="_xlnm.Print_Titles" localSheetId="8">'SERVICIOS PUBLICOS'!$1:$3</definedName>
    <definedName name="_xlnm.Print_Titles" localSheetId="21">SIAPA!$1:$7</definedName>
  </definedNames>
  <calcPr calcId="162913"/>
</workbook>
</file>

<file path=xl/calcChain.xml><?xml version="1.0" encoding="utf-8"?>
<calcChain xmlns="http://schemas.openxmlformats.org/spreadsheetml/2006/main">
  <c r="AA9" i="9" l="1"/>
  <c r="AA10" i="9"/>
  <c r="AA8" i="9"/>
  <c r="U9" i="9"/>
  <c r="U10" i="9"/>
  <c r="U8" i="9"/>
  <c r="M8" i="8"/>
  <c r="AA9" i="8"/>
  <c r="AA10" i="8"/>
  <c r="AA11" i="8"/>
  <c r="AA12" i="8"/>
  <c r="AA13" i="8"/>
  <c r="AA8" i="8"/>
  <c r="U9" i="8"/>
  <c r="U10" i="8"/>
  <c r="U11" i="8"/>
  <c r="U12" i="8"/>
  <c r="U13" i="8"/>
  <c r="U8" i="8"/>
  <c r="M8" i="7"/>
  <c r="AA20" i="7"/>
  <c r="U20" i="7"/>
  <c r="AA19" i="7"/>
  <c r="U19" i="7"/>
  <c r="AA14" i="7"/>
  <c r="AA15" i="7"/>
  <c r="U14" i="7"/>
  <c r="U15" i="7"/>
  <c r="AA13" i="7"/>
  <c r="U13" i="7"/>
  <c r="AA8" i="7"/>
  <c r="U8" i="7"/>
  <c r="M14" i="6"/>
  <c r="AA8" i="6"/>
  <c r="AA9" i="6"/>
  <c r="AA10" i="6"/>
  <c r="AA11" i="6"/>
  <c r="AA12" i="6"/>
  <c r="AA13" i="6"/>
  <c r="AA14" i="6"/>
  <c r="AA15" i="6"/>
  <c r="AA16" i="6"/>
  <c r="AA17" i="6"/>
  <c r="AA18" i="6"/>
  <c r="AA19" i="6"/>
  <c r="AA20" i="6"/>
  <c r="AA21" i="6"/>
  <c r="AA22" i="6"/>
  <c r="AA23" i="6"/>
  <c r="AA24" i="6"/>
  <c r="AA25" i="6"/>
  <c r="AA26" i="6"/>
  <c r="AA27" i="6"/>
  <c r="AA28" i="6"/>
  <c r="AA29" i="6"/>
  <c r="AA7" i="6"/>
  <c r="U8" i="6"/>
  <c r="U9" i="6"/>
  <c r="U10" i="6"/>
  <c r="U11" i="6"/>
  <c r="U12" i="6"/>
  <c r="U13" i="6"/>
  <c r="U14" i="6"/>
  <c r="U15" i="6"/>
  <c r="U16" i="6"/>
  <c r="U17" i="6"/>
  <c r="U18" i="6"/>
  <c r="U19" i="6"/>
  <c r="U20" i="6"/>
  <c r="U21" i="6"/>
  <c r="U22" i="6"/>
  <c r="U23" i="6"/>
  <c r="U24" i="6"/>
  <c r="U25" i="6"/>
  <c r="U26" i="6"/>
  <c r="U27" i="6"/>
  <c r="U28" i="6"/>
  <c r="U29" i="6"/>
  <c r="U7" i="6"/>
  <c r="M11" i="5"/>
  <c r="M7" i="5"/>
  <c r="AA8" i="5"/>
  <c r="AA9" i="5"/>
  <c r="AA10" i="5"/>
  <c r="AA11" i="5"/>
  <c r="AA7" i="5"/>
  <c r="U8" i="5"/>
  <c r="U9" i="5"/>
  <c r="U10" i="5"/>
  <c r="U11" i="5"/>
  <c r="U7" i="5"/>
  <c r="AA8" i="4"/>
  <c r="AA9" i="4"/>
  <c r="AA10" i="4"/>
  <c r="AA11" i="4"/>
  <c r="AA12" i="4"/>
  <c r="AA13" i="4"/>
  <c r="AA14" i="4"/>
  <c r="AA7" i="4"/>
  <c r="U8" i="4"/>
  <c r="U9" i="4"/>
  <c r="U10" i="4"/>
  <c r="U11" i="4"/>
  <c r="U12" i="4"/>
  <c r="U13" i="4"/>
  <c r="U14" i="4"/>
  <c r="U7" i="4"/>
  <c r="AA8" i="3"/>
  <c r="AA9" i="3"/>
  <c r="AA10" i="3"/>
  <c r="AA11" i="3"/>
  <c r="AA12" i="3"/>
  <c r="AA13" i="3"/>
  <c r="AA14" i="3"/>
  <c r="AA15" i="3"/>
  <c r="AA7" i="3"/>
  <c r="U8" i="3"/>
  <c r="U9" i="3"/>
  <c r="U10" i="3"/>
  <c r="U11" i="3"/>
  <c r="U12" i="3"/>
  <c r="U13" i="3"/>
  <c r="U14" i="3"/>
  <c r="U15" i="3"/>
  <c r="U7" i="3"/>
  <c r="M16" i="2"/>
  <c r="M10" i="2"/>
  <c r="AA8" i="2"/>
  <c r="AA9" i="2"/>
  <c r="AA10" i="2"/>
  <c r="AA11" i="2"/>
  <c r="AA12" i="2"/>
  <c r="AA13" i="2"/>
  <c r="AA14" i="2"/>
  <c r="AA15" i="2"/>
  <c r="AA16" i="2"/>
  <c r="AA17" i="2"/>
  <c r="AA18" i="2"/>
  <c r="AA7" i="2"/>
  <c r="U8" i="2"/>
  <c r="U9" i="2"/>
  <c r="U10" i="2"/>
  <c r="U11" i="2"/>
  <c r="U12" i="2"/>
  <c r="U13" i="2"/>
  <c r="U14" i="2"/>
  <c r="U15" i="2"/>
  <c r="U16" i="2"/>
  <c r="U17" i="2"/>
  <c r="U18" i="2"/>
  <c r="U7" i="2"/>
  <c r="M24" i="1"/>
  <c r="M16" i="1"/>
  <c r="M17" i="1"/>
  <c r="AA8" i="1" l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7" i="1"/>
  <c r="M21" i="18" l="1"/>
  <c r="M10" i="4"/>
  <c r="M12" i="4"/>
  <c r="M23" i="18"/>
  <c r="M20" i="6"/>
  <c r="M14" i="20"/>
  <c r="I13" i="7"/>
  <c r="I10" i="8" l="1"/>
  <c r="M13" i="4"/>
  <c r="M8" i="18" l="1"/>
  <c r="M9" i="18"/>
  <c r="M10" i="18"/>
  <c r="M11" i="18"/>
  <c r="M12" i="18"/>
  <c r="M13" i="18"/>
  <c r="M14" i="18"/>
  <c r="M15" i="18"/>
  <c r="M13" i="8"/>
  <c r="M13" i="22"/>
  <c r="I18" i="10"/>
  <c r="I20" i="7"/>
  <c r="M20" i="11"/>
  <c r="M9" i="14" l="1"/>
  <c r="M8" i="14"/>
  <c r="M10" i="23"/>
  <c r="I10" i="23"/>
  <c r="M9" i="23"/>
  <c r="I9" i="23"/>
  <c r="M8" i="23"/>
  <c r="I8" i="23"/>
  <c r="I13" i="22"/>
  <c r="M12" i="22"/>
  <c r="I12" i="22"/>
  <c r="M11" i="22"/>
  <c r="I11" i="22"/>
  <c r="M10" i="22"/>
  <c r="I10" i="22"/>
  <c r="M9" i="22"/>
  <c r="I9" i="22"/>
  <c r="I8" i="22"/>
  <c r="M33" i="21"/>
  <c r="I33" i="21"/>
  <c r="M32" i="21"/>
  <c r="M19" i="21"/>
  <c r="I19" i="21"/>
  <c r="M18" i="21"/>
  <c r="M17" i="21"/>
  <c r="M9" i="2" l="1"/>
  <c r="M10" i="1"/>
  <c r="M14" i="1"/>
  <c r="M15" i="1"/>
  <c r="M7" i="11"/>
  <c r="M16" i="20"/>
  <c r="M15" i="20"/>
  <c r="I15" i="20"/>
  <c r="I14" i="20"/>
  <c r="I13" i="20"/>
  <c r="M12" i="20"/>
  <c r="I12" i="20"/>
  <c r="M11" i="20"/>
  <c r="I11" i="20"/>
  <c r="I10" i="20"/>
  <c r="M9" i="20"/>
  <c r="I9" i="20"/>
  <c r="M8" i="20"/>
  <c r="M7" i="20"/>
  <c r="I7" i="20"/>
  <c r="M7" i="19"/>
  <c r="I7" i="19"/>
  <c r="M29" i="18"/>
  <c r="I29" i="18"/>
  <c r="I23" i="18"/>
  <c r="M22" i="18"/>
  <c r="I22" i="18"/>
  <c r="I21" i="18"/>
  <c r="I15" i="18"/>
  <c r="I14" i="18"/>
  <c r="I11" i="18"/>
  <c r="I10" i="18"/>
  <c r="I9" i="18"/>
  <c r="I8" i="18"/>
  <c r="M7" i="18"/>
  <c r="I7" i="18"/>
  <c r="M28" i="17"/>
  <c r="I28" i="17"/>
  <c r="M27" i="17"/>
  <c r="I27" i="17"/>
  <c r="M26" i="17"/>
  <c r="M25" i="17"/>
  <c r="I25" i="17"/>
  <c r="I19" i="17"/>
  <c r="M18" i="17"/>
  <c r="M17" i="17"/>
  <c r="I17" i="17"/>
  <c r="M16" i="17"/>
  <c r="I16" i="17"/>
  <c r="I15" i="17"/>
  <c r="M9" i="17"/>
  <c r="I9" i="17"/>
  <c r="M8" i="17"/>
  <c r="I8" i="17"/>
  <c r="M7" i="17"/>
  <c r="I7" i="17"/>
  <c r="M10" i="16"/>
  <c r="I10" i="16"/>
  <c r="M9" i="16"/>
  <c r="I9" i="16"/>
  <c r="I8" i="16"/>
  <c r="M7" i="16"/>
  <c r="I7" i="16"/>
  <c r="M10" i="15"/>
  <c r="I10" i="15"/>
  <c r="M9" i="15"/>
  <c r="I9" i="15"/>
  <c r="I8" i="15"/>
  <c r="I7" i="15"/>
  <c r="M19" i="14"/>
  <c r="M18" i="14"/>
  <c r="I18" i="14"/>
  <c r="M12" i="14"/>
  <c r="M11" i="14"/>
  <c r="I11" i="14"/>
  <c r="I10" i="14"/>
  <c r="I9" i="14"/>
  <c r="M7" i="14"/>
  <c r="I7" i="14"/>
  <c r="M13" i="13"/>
  <c r="I13" i="13"/>
  <c r="M12" i="13"/>
  <c r="I12" i="13"/>
  <c r="M11" i="13"/>
  <c r="I11" i="13"/>
  <c r="M10" i="13"/>
  <c r="I10" i="13"/>
  <c r="M9" i="13"/>
  <c r="I9" i="13"/>
  <c r="M8" i="13"/>
  <c r="I8" i="13"/>
  <c r="M7" i="13"/>
  <c r="I7" i="13"/>
  <c r="M9" i="12"/>
  <c r="I9" i="12"/>
  <c r="M8" i="12"/>
  <c r="I8" i="12"/>
  <c r="I7" i="12"/>
  <c r="M29" i="11"/>
  <c r="I29" i="11"/>
  <c r="M28" i="11"/>
  <c r="I28" i="11"/>
  <c r="M27" i="11"/>
  <c r="I27" i="11"/>
  <c r="M21" i="11"/>
  <c r="I21" i="11"/>
  <c r="I20" i="11"/>
  <c r="M19" i="11"/>
  <c r="I19" i="11"/>
  <c r="M18" i="11"/>
  <c r="I18" i="11"/>
  <c r="M17" i="11"/>
  <c r="I17" i="11"/>
  <c r="I11" i="11"/>
  <c r="M10" i="11"/>
  <c r="I10" i="11"/>
  <c r="M9" i="11"/>
  <c r="I9" i="11"/>
  <c r="M8" i="11"/>
  <c r="I8" i="11"/>
  <c r="I7" i="11"/>
  <c r="G90" i="10"/>
  <c r="G91" i="10"/>
  <c r="C15" i="10"/>
  <c r="C13" i="10"/>
  <c r="E13" i="10" s="1"/>
  <c r="C17" i="10"/>
  <c r="E17" i="10" s="1"/>
  <c r="C16" i="10"/>
  <c r="E16" i="10" s="1"/>
  <c r="E15" i="10"/>
  <c r="C14" i="10"/>
  <c r="E14" i="10" s="1"/>
  <c r="C12" i="10"/>
  <c r="C11" i="10"/>
  <c r="C10" i="10"/>
  <c r="E10" i="10" s="1"/>
  <c r="C9" i="10"/>
  <c r="C8" i="10"/>
  <c r="E8" i="10" s="1"/>
  <c r="C7" i="10"/>
  <c r="E7" i="10" s="1"/>
  <c r="C6" i="10"/>
  <c r="E6" i="10" s="1"/>
  <c r="C5" i="10"/>
  <c r="H19" i="10"/>
  <c r="H18" i="10"/>
  <c r="H17" i="10"/>
  <c r="J17" i="10" s="1"/>
  <c r="I19" i="10"/>
  <c r="F94" i="10"/>
  <c r="E94" i="10"/>
  <c r="G93" i="10"/>
  <c r="C93" i="10" s="1"/>
  <c r="G92" i="10"/>
  <c r="C92" i="10" s="1"/>
  <c r="G89" i="10"/>
  <c r="C89" i="10" s="1"/>
  <c r="E84" i="10"/>
  <c r="H10" i="10" s="1"/>
  <c r="G82" i="10"/>
  <c r="C82" i="10" s="1"/>
  <c r="G81" i="10"/>
  <c r="C81" i="10" s="1"/>
  <c r="G79" i="10"/>
  <c r="G75" i="10"/>
  <c r="G76" i="10"/>
  <c r="G77" i="10"/>
  <c r="G78" i="10"/>
  <c r="G80" i="10"/>
  <c r="G83" i="10"/>
  <c r="C83" i="10" s="1"/>
  <c r="G72" i="10"/>
  <c r="G73" i="10"/>
  <c r="G74" i="10"/>
  <c r="G71" i="10"/>
  <c r="E35" i="10"/>
  <c r="H5" i="10" s="1"/>
  <c r="G32" i="10"/>
  <c r="G29" i="10"/>
  <c r="G31" i="10"/>
  <c r="G33" i="10"/>
  <c r="G34" i="10"/>
  <c r="F84" i="10"/>
  <c r="I10" i="10" s="1"/>
  <c r="F66" i="10"/>
  <c r="I9" i="10" s="1"/>
  <c r="E66" i="10"/>
  <c r="H9" i="10" s="1"/>
  <c r="G65" i="10"/>
  <c r="C65" i="10" s="1"/>
  <c r="C66" i="10" s="1"/>
  <c r="F60" i="10"/>
  <c r="I8" i="10" s="1"/>
  <c r="E60" i="10"/>
  <c r="G59" i="10"/>
  <c r="C59" i="10" s="1"/>
  <c r="G58" i="10"/>
  <c r="G57" i="10"/>
  <c r="G56" i="10"/>
  <c r="G55" i="10"/>
  <c r="F50" i="10"/>
  <c r="I7" i="10" s="1"/>
  <c r="E50" i="10"/>
  <c r="H7" i="10" s="1"/>
  <c r="G49" i="10"/>
  <c r="C49" i="10" s="1"/>
  <c r="G48" i="10"/>
  <c r="C48" i="10" s="1"/>
  <c r="F43" i="10"/>
  <c r="E43" i="10"/>
  <c r="H6" i="10" s="1"/>
  <c r="G42" i="10"/>
  <c r="C42" i="10" s="1"/>
  <c r="G41" i="10"/>
  <c r="C41" i="10" s="1"/>
  <c r="G40" i="10"/>
  <c r="C40" i="10" s="1"/>
  <c r="F35" i="10"/>
  <c r="I5" i="10" s="1"/>
  <c r="G30" i="10"/>
  <c r="C30" i="10" s="1"/>
  <c r="G28" i="10"/>
  <c r="G27" i="10"/>
  <c r="G26" i="10"/>
  <c r="E11" i="10"/>
  <c r="E5" i="10"/>
  <c r="J19" i="10" l="1"/>
  <c r="H20" i="10"/>
  <c r="C18" i="10"/>
  <c r="C21" i="10"/>
  <c r="J9" i="10"/>
  <c r="I20" i="10"/>
  <c r="J20" i="10" s="1"/>
  <c r="H8" i="10"/>
  <c r="H11" i="10" s="1"/>
  <c r="C74" i="10"/>
  <c r="C79" i="10"/>
  <c r="J18" i="10"/>
  <c r="C71" i="10"/>
  <c r="C94" i="10"/>
  <c r="G94" i="10"/>
  <c r="C31" i="10"/>
  <c r="G84" i="10"/>
  <c r="J10" i="10"/>
  <c r="G66" i="10"/>
  <c r="J8" i="10"/>
  <c r="C55" i="10"/>
  <c r="C60" i="10" s="1"/>
  <c r="G60" i="10"/>
  <c r="J7" i="10"/>
  <c r="C50" i="10"/>
  <c r="G50" i="10"/>
  <c r="G35" i="10"/>
  <c r="J6" i="10"/>
  <c r="I11" i="10"/>
  <c r="E12" i="10"/>
  <c r="C26" i="10"/>
  <c r="C35" i="10" s="1"/>
  <c r="D18" i="10"/>
  <c r="E9" i="10"/>
  <c r="C43" i="10"/>
  <c r="J5" i="10"/>
  <c r="G43" i="10"/>
  <c r="C84" i="10" l="1"/>
  <c r="J11" i="10"/>
  <c r="E18" i="10"/>
  <c r="E19" i="10" s="1"/>
  <c r="D19" i="10"/>
  <c r="I8" i="8" l="1"/>
  <c r="I14" i="7"/>
  <c r="I8" i="7"/>
  <c r="I20" i="6"/>
  <c r="I18" i="6"/>
  <c r="I9" i="6"/>
  <c r="I7" i="6"/>
  <c r="I7" i="5"/>
  <c r="M10" i="9"/>
  <c r="I10" i="9"/>
  <c r="M9" i="9"/>
  <c r="I9" i="9"/>
  <c r="M8" i="9"/>
  <c r="I8" i="9"/>
  <c r="I13" i="8"/>
  <c r="M12" i="8"/>
  <c r="I12" i="8"/>
  <c r="M11" i="8"/>
  <c r="I11" i="8"/>
  <c r="M10" i="8"/>
  <c r="M9" i="8"/>
  <c r="I9" i="8"/>
  <c r="M20" i="7"/>
  <c r="M19" i="7"/>
  <c r="M14" i="7"/>
  <c r="I15" i="7"/>
  <c r="M15" i="7"/>
  <c r="M13" i="7"/>
  <c r="I10" i="6"/>
  <c r="I11" i="6"/>
  <c r="I13" i="6"/>
  <c r="I14" i="6"/>
  <c r="I15" i="6"/>
  <c r="I16" i="6"/>
  <c r="I17" i="6"/>
  <c r="I19" i="6"/>
  <c r="I21" i="6"/>
  <c r="I22" i="6"/>
  <c r="I23" i="6"/>
  <c r="I24" i="6"/>
  <c r="I25" i="6"/>
  <c r="I27" i="6"/>
  <c r="I28" i="6"/>
  <c r="I29" i="6"/>
  <c r="M10" i="6"/>
  <c r="M11" i="6"/>
  <c r="M12" i="6"/>
  <c r="M13" i="6"/>
  <c r="M15" i="6"/>
  <c r="M16" i="6"/>
  <c r="M18" i="6"/>
  <c r="M19" i="6"/>
  <c r="M21" i="6"/>
  <c r="M23" i="6"/>
  <c r="M24" i="6"/>
  <c r="M25" i="6"/>
  <c r="M26" i="6"/>
  <c r="M27" i="6"/>
  <c r="M28" i="6"/>
  <c r="M29" i="6"/>
  <c r="M9" i="6"/>
  <c r="M8" i="6"/>
  <c r="M7" i="6"/>
  <c r="I9" i="5"/>
  <c r="M9" i="5"/>
  <c r="M10" i="5"/>
  <c r="I11" i="5"/>
  <c r="M8" i="5"/>
  <c r="I8" i="5"/>
  <c r="I13" i="4"/>
  <c r="I14" i="4"/>
  <c r="M14" i="4"/>
  <c r="I12" i="4"/>
  <c r="M11" i="4"/>
  <c r="I11" i="4"/>
  <c r="I10" i="4"/>
  <c r="M9" i="4"/>
  <c r="I9" i="4"/>
  <c r="M8" i="4"/>
  <c r="I8" i="4"/>
  <c r="M7" i="4"/>
  <c r="I7" i="4"/>
  <c r="I15" i="3"/>
  <c r="M15" i="3"/>
  <c r="I14" i="3"/>
  <c r="I13" i="3"/>
  <c r="M13" i="3"/>
  <c r="M14" i="3"/>
  <c r="M12" i="3"/>
  <c r="I12" i="3"/>
  <c r="M11" i="3"/>
  <c r="I11" i="3"/>
  <c r="M10" i="3"/>
  <c r="I10" i="3"/>
  <c r="M9" i="3"/>
  <c r="I9" i="3"/>
  <c r="M8" i="3"/>
  <c r="M7" i="3"/>
  <c r="I7" i="3"/>
  <c r="I10" i="2" l="1"/>
  <c r="I11" i="2"/>
  <c r="M11" i="2"/>
  <c r="M12" i="2"/>
  <c r="I13" i="2"/>
  <c r="M13" i="2"/>
  <c r="I14" i="2"/>
  <c r="M14" i="2"/>
  <c r="I15" i="2"/>
  <c r="M15" i="2"/>
  <c r="I16" i="2"/>
  <c r="I17" i="2"/>
  <c r="M17" i="2"/>
  <c r="I18" i="2"/>
  <c r="M18" i="2"/>
  <c r="I9" i="2"/>
  <c r="M8" i="2"/>
  <c r="M7" i="2"/>
  <c r="I7" i="2"/>
  <c r="I8" i="1"/>
  <c r="I9" i="1"/>
  <c r="I10" i="1"/>
  <c r="I11" i="1"/>
  <c r="I14" i="1"/>
  <c r="I15" i="1"/>
  <c r="I16" i="1"/>
  <c r="I17" i="1"/>
  <c r="I18" i="1"/>
  <c r="I19" i="1"/>
  <c r="I20" i="1"/>
  <c r="I21" i="1"/>
  <c r="I23" i="1"/>
  <c r="I24" i="1"/>
  <c r="I7" i="1"/>
  <c r="M23" i="1"/>
  <c r="M22" i="1"/>
  <c r="M21" i="1"/>
  <c r="M20" i="1"/>
  <c r="M19" i="1"/>
  <c r="M18" i="1"/>
  <c r="M13" i="1"/>
  <c r="M12" i="1"/>
  <c r="M11" i="1"/>
  <c r="M9" i="1"/>
  <c r="M8" i="1"/>
  <c r="M7" i="1"/>
</calcChain>
</file>

<file path=xl/sharedStrings.xml><?xml version="1.0" encoding="utf-8"?>
<sst xmlns="http://schemas.openxmlformats.org/spreadsheetml/2006/main" count="2068" uniqueCount="552">
  <si>
    <t>EJE 1 El Cambio en el Bienestar Social</t>
  </si>
  <si>
    <t>PROGRAMA</t>
  </si>
  <si>
    <t>OBJETIVO</t>
  </si>
  <si>
    <t>NOMBRE DEL INDICADOR</t>
  </si>
  <si>
    <t xml:space="preserve">MÉTODO DE CÁLCULO </t>
  </si>
  <si>
    <t>META 2017</t>
  </si>
  <si>
    <t>1.2 Infraestructura social para el bienestar</t>
  </si>
  <si>
    <t xml:space="preserve">1.2.12 Impulsar el deporte organizado así como buscar su coordinación con el deporte escolar. </t>
  </si>
  <si>
    <t>Organizar, programar y ejecutar los encuentros deportivos clasificatorios por disciplinas en la Olimpiada Infantil y Juvenil etapa Municipal 2017</t>
  </si>
  <si>
    <t>Indice de cobertura en la Olimpiada Infantil y Juvenil etapa Municipal 2017</t>
  </si>
  <si>
    <t>(Número de participantes deportistas en la Olimpiada Infantil y Juvenil etapa Municipal 2017/Número de participantes deportivos programados en laOlimpiada Infantil y Juvenil etapa Municipal 2017 ) x 100</t>
  </si>
  <si>
    <t>1.3 Tepic incluyente y solidario</t>
  </si>
  <si>
    <t>1.3.6  Generar acciones que incorporen a los jóvenes a la vida productiva, cultural y de participación social.</t>
  </si>
  <si>
    <t>Brindar Información, Orientación a través de diversas actividades con temática variado para abordar las principales necesidades que aquejan a las juventudes.</t>
  </si>
  <si>
    <t>Cobertura de Atención a la Juventud</t>
  </si>
  <si>
    <t>(Numero total de Joveness atendidos/ Numero total de Jovenes) * 100</t>
  </si>
  <si>
    <t>1.4 Municipio con identidad cultural y artística</t>
  </si>
  <si>
    <t>   1.4.4   Desarrollar una amplia agenda cultural durante todo el periodo del Gobierno Municipal que acompañe y complemente sus actividades.</t>
  </si>
  <si>
    <t>Eficientar y consolidar un municipio con identidad cultural y artística, utilizando  los espacios públicos existentes y de nueva creación</t>
  </si>
  <si>
    <t>Acciones Culturales</t>
  </si>
  <si>
    <t xml:space="preserve"> (Solicitudes de Acciones Culturales atendidas/Solicitudes de acciones culturales recibidas) x 100</t>
  </si>
  <si>
    <t>Llevar a cabo acciones de capacitacion al personal que brindan los servicios bibliotecarios  en el municipio de Tepic</t>
  </si>
  <si>
    <t>Capacitación al personal bibliotecario</t>
  </si>
  <si>
    <t xml:space="preserve"> (Personal bibliotecario capacitado/Personal bibliotecario existente) X100 .</t>
  </si>
  <si>
    <t xml:space="preserve">EJE 4 Reactivación Económica Solidaria </t>
  </si>
  <si>
    <t>4.16 Promoción a la inversión</t>
  </si>
  <si>
    <t>4.16.4       Impulsar encadenamientos entre las empresas y prestadores de servicios, así como la generación de sinergias encaminadas a detonar el potencial productivo del municipio.</t>
  </si>
  <si>
    <t>Vincular a los buscadores de empleo con los empleadores de la iniciativa publica y privada del municipio de Tepic</t>
  </si>
  <si>
    <t>Apoyo a buscadores de empleo</t>
  </si>
  <si>
    <t xml:space="preserve">   (Número total de personas colocadas en empleo/Número total de solicitudes) x 100</t>
  </si>
  <si>
    <t>4.18 Reconversión de cultivos y apertura y detección de mercados</t>
  </si>
  <si>
    <t xml:space="preserve">      4.18.10 Promover la organización de grupos de productores en diferentes áreas de la zona rural del municipio.      </t>
  </si>
  <si>
    <t>apoyo a productores zona rural</t>
  </si>
  <si>
    <t xml:space="preserve"> (Número total de solicitudes vinculadas/ Número total de solicitudes) x 100</t>
  </si>
  <si>
    <t>Llevar a cabo un programa de capacitación para los productores y/o emprendedores de la zona rural del municipio de Tepic</t>
  </si>
  <si>
    <t xml:space="preserve"> Capacitación zona rural</t>
  </si>
  <si>
    <t xml:space="preserve"> (Número total de capacitacion brindadas/Número total de capacitaciones programadas) x 100</t>
  </si>
  <si>
    <t>4.24 Impulso al turismo ecológico y alternativo</t>
  </si>
  <si>
    <t>4.24.4      Diseñar mecanismos que permitan al visitante potencial conocer e identificar actividades, eventos y celebraciones que constituyen atractivos únicos de nuestro municipio.</t>
  </si>
  <si>
    <t xml:space="preserve">Propiciar el posicionamiento del municipio de Tepic como alternativa turística atraves de actividades  de promocion cultural, gastronómica, arquitectónica, religiosa, histórica y artesanal </t>
  </si>
  <si>
    <t xml:space="preserve"> (Número total de visitantes registrados/Número de visitantes registrados en el año anterior ) x 100</t>
  </si>
  <si>
    <t>4.25 Vocación artesanal para los pueblos y las colonias</t>
  </si>
  <si>
    <t>   4.25.1   Orientar a los interesados en la gestión ante los distintos órdenes de gobierno para conseguir los recursos financieros para la creación de talleres de producción artesanal.</t>
  </si>
  <si>
    <t>Activar la economia de los artesanos y productores mediante la realizacion de ferias para la promocion de sus productos.</t>
  </si>
  <si>
    <t>EJE 6 Honestidad y Buen Gobierno</t>
  </si>
  <si>
    <t>6.35 Equidad de Genero</t>
  </si>
  <si>
    <t>  6.35.7    Coadyuvar con programas culturales y de difusión, para erradicar la violencia de género en el municipio.</t>
  </si>
  <si>
    <t>Promover la cultura de la no violencia, así como las condiciones que posibiliten la no discriminación en contra de las mujeres y niñas para garantizar los derechos de  equidad de género en el Municipio, a través de campañas de difusión, capacitación y atencion a la población.</t>
  </si>
  <si>
    <t xml:space="preserve"> (Número total de personas capacitadas que laboran en el ayuntamiento de Tepic / Número total de trabajadores del ayuntamiento de Tepic) X 100</t>
  </si>
  <si>
    <t>Fomentar la autonomía económica en las mujeres.</t>
  </si>
  <si>
    <t xml:space="preserve"> (Número total de mujeres capacitadas por el instituto/Número total de mujeres registradas en el instituto)</t>
  </si>
  <si>
    <t>EJE 2 Municipio con Seguridad y Confianza</t>
  </si>
  <si>
    <t>2.10 Derechos Humanos</t>
  </si>
  <si>
    <t>2.10.1 Identificar y clasificar las causas más frecuentes de violación a los derechos humanos, para establecer un plan de acción para resolverlas.</t>
  </si>
  <si>
    <t>Someter el total de los proyectos de resolucion a debate en el Consejo Ciudadano de Derechos Humanos de Tepic en las sesiones que realice la Comisión Municipal de Derechos Humanos</t>
  </si>
  <si>
    <t>Resoluciones Definitivas</t>
  </si>
  <si>
    <t>(Número total de resoluciones aprobadas / Número total de proyectos de resoluciones puestos a debate) x 100</t>
  </si>
  <si>
    <t>Expedientes de quejas</t>
  </si>
  <si>
    <t>Llevar a cabo actividades de difusion y capacitacion a diversos sectores de la poblacion en colaboracion con  las Organizaciones de la Sociedad Civil y las Instituciones Educativas.</t>
  </si>
  <si>
    <t xml:space="preserve"> Actividades de Colaboración</t>
  </si>
  <si>
    <t>(Número total de actividades realizadas/Número total de actividades programadas) x 100</t>
  </si>
  <si>
    <t>EJE 3 Tepic Ordenado y Sustentable</t>
  </si>
  <si>
    <t>3.13 Ordenamiento territorial</t>
  </si>
  <si>
    <t>3.13.1 Adecuar, adaptar y aplicar el Plan de Desarrollo Urbano vigente.</t>
  </si>
  <si>
    <t>Regular el desarrollo urbano en el territorio de Tepic</t>
  </si>
  <si>
    <t xml:space="preserve">Atención de Solicitudes                                   </t>
  </si>
  <si>
    <t xml:space="preserve"> (Número total de solicitudes atendidas/Número total de solicitudes recibidas) x 100</t>
  </si>
  <si>
    <t>3.13.12 Establecer acciones para lograr una ciudad con una imagen urbana de calidad</t>
  </si>
  <si>
    <t>Llevar a cabo acciones  encaminadas a mejorar la imagen  urbana del municipio de Tepic</t>
  </si>
  <si>
    <t>Emisiones de licencias de anuncios</t>
  </si>
  <si>
    <t xml:space="preserve">   (Total de licencias entregadas   / Total de licencias solicitadas) x 100</t>
  </si>
  <si>
    <t>3.14 Ecología y Medio Ambiente</t>
  </si>
  <si>
    <t>3.14.5 Desarrollar procesos de educación que coadyuven a una cultura ambiental incluyente y equitativa, propiciando así una sociedad activa, ocupada en el uso responsable de sus recursos naturales.</t>
  </si>
  <si>
    <t>Fomentar la cultura ambiental y la participación ciudadana</t>
  </si>
  <si>
    <t xml:space="preserve">Incremento de las Acciones de Cultura Ambiental </t>
  </si>
  <si>
    <t>(Acciones de cultura ambiental realizadas / Acciones de cultura ambiental programadas) x 100</t>
  </si>
  <si>
    <t>3.14.6 Proteger, conservar y restaurar los ecosistemas del municipio, con la corresponsabilidad de la población.</t>
  </si>
  <si>
    <t>Prevenir y controlar el deterioro ambiental del municipio de Tepic</t>
  </si>
  <si>
    <t xml:space="preserve"> Incremento de las Acciones de Inspección Ambiental</t>
  </si>
  <si>
    <t xml:space="preserve">(Acciones de inspección y vigilancia emprendidas/ Acciones de inspección y vigilancia programadas) x 100      </t>
  </si>
  <si>
    <t xml:space="preserve">Porcentaje de cumplimiento en la Dictaminación Ambiental </t>
  </si>
  <si>
    <t>(Dictámenes ambientales emitidos/Dictámenes ambientales solicitados)x100</t>
  </si>
  <si>
    <t>3.14.7 Elaborar e instrumentar proyectos de restauración ecológica en los sistemas degradados</t>
  </si>
  <si>
    <t>Conservar el medio ambiente  y sus ecosistemas, mediante el avance en los programas del manejo de espacios naturales urbanos</t>
  </si>
  <si>
    <t>Incremento en las acciones de Conservación de Ecosistemas</t>
  </si>
  <si>
    <t xml:space="preserve"> (Acciones para la conservacion y restauracion ecologica realizadas /Acciones para la conservacion y restauracion ecologica programadas) x 100                                                                  </t>
  </si>
  <si>
    <t>2.6 Policía de confianza</t>
  </si>
  <si>
    <t>2.6.1  Evaluar permanentemente a todos los elementos del cuerpo policiaco y de vialidad del municipio (habilidades, y conocimientos).     </t>
  </si>
  <si>
    <t xml:space="preserve">Manifiesta el porcentaje de tepicenses que consideran que hay un incremento en la seguridad pública del Municipio </t>
  </si>
  <si>
    <t>Percepción de seguridad</t>
  </si>
  <si>
    <t xml:space="preserve">(Ciudadanos que declararon menor inseguridad/ciudadanos entrevistados) x 100 </t>
  </si>
  <si>
    <t>Ejecutar acciones en apoyo y a solicitud de diversas autoridades para el restablecimiento de las condiciones básicas de seguridad</t>
  </si>
  <si>
    <t>Operativos para la prevención y disuasión del delito</t>
  </si>
  <si>
    <t>(Operativos de Disuasión Realizados/Operativos de Disuasión programados)X100</t>
  </si>
  <si>
    <t xml:space="preserve">Medir el número de detenidos  por la comisión de infracciones administrativas y diversos delitos </t>
  </si>
  <si>
    <t>Incidencia Delictiva</t>
  </si>
  <si>
    <t>(Detenciones registradas en el periodo actual/ Detenciones registradas en el periodo anterior) x 100</t>
  </si>
  <si>
    <t>Profesionalizar al personal policial mediante la capacitación del Programa Fortaseg 2017, aprobados por el Secretarido Ejecutivo del Sistema Nacional de Seguridad Pública</t>
  </si>
  <si>
    <t>Capacitación de policias</t>
  </si>
  <si>
    <t>(Número total de policías capacitados/Número total de policías programados)x100</t>
  </si>
  <si>
    <t>2.7 Prevención del delito</t>
  </si>
  <si>
    <t>    2.7.1 Promover la continua participación de la ciudadanía en la denuncia para la prevención del delito</t>
  </si>
  <si>
    <t>Calcular la eficacia en la cobertura de atención a las personas que solicitan auxilio telefónico</t>
  </si>
  <si>
    <t>Apoyos a la ciudadanía</t>
  </si>
  <si>
    <t>(Apoyos brindados /Apoyos requeridos) x 100</t>
  </si>
  <si>
    <t xml:space="preserve">Atender las solicitudes de los CAC y comités vecinales </t>
  </si>
  <si>
    <t>Cobertura en comites</t>
  </si>
  <si>
    <t>(Número total de comités atendidos / Número total de comités solicitantes) x100</t>
  </si>
  <si>
    <t>3.11 Infraestructura vial para todos</t>
  </si>
  <si>
    <t>Mantener en buen estado los semaforos ubicados en avenidas principales del municipio de Tepc</t>
  </si>
  <si>
    <t xml:space="preserve">Mantenimiento de semaforos </t>
  </si>
  <si>
    <t>(Número de semaforos reparados/Total  de semaforos que requieren mantenimiento)x100</t>
  </si>
  <si>
    <t xml:space="preserve">Mejorar las vialidades mediante el balizamiento de estacionamiento de carga, descarga y exclusivo del municipio de Tepic </t>
  </si>
  <si>
    <t>Mejoramiento de Vialidades</t>
  </si>
  <si>
    <t>(Número de áreas atendidas/Número de áreas solicitadas)x100</t>
  </si>
  <si>
    <t>1.2.3 Desarrollar acciones para el desarrollo integral de la población, en materia de salud, educación, cultura, deporte y convivencia social.</t>
  </si>
  <si>
    <t>(Poyectos de obra pública autorizados/Poyectos de obra pública elaborados) x 100</t>
  </si>
  <si>
    <t>Conservar y mantener la infraestructura y equipamiento urbano del municipio de Tepic en condiciones para que sus habitantes puedan tener un desarrollo humano óptimo y en crecimiento.</t>
  </si>
  <si>
    <t>Indice de Eficacia en el Mantenimiento de Calles</t>
  </si>
  <si>
    <t xml:space="preserve"> (No. de acciones programadas atendidas/No. de acciones programadas) x 100%</t>
  </si>
  <si>
    <t>Mantener el funcionamiento hidráulico en condiciones óptimas así como conservar el buen estado físico de la infraestructura pluvial bajo jurisdicción municipal.</t>
  </si>
  <si>
    <t>Indice de Eficacia en el Mantenimiento de la Infraestructura Pluvial</t>
  </si>
  <si>
    <t>(No. de acciones programadas atendidas/No. de acciones programadas) x 100%</t>
  </si>
  <si>
    <t>6.32 Miercoles Ciudadano</t>
  </si>
  <si>
    <t>   6.32.3   Llevar un registro de las demandas y peticiones de los ciudadanos para dar respuesta a cada una de ellas.  </t>
  </si>
  <si>
    <t xml:space="preserve"> Atender a la ciudadania del Municipio de Tepic atraves del programa miercoles ciudadano</t>
  </si>
  <si>
    <t>(Número total de miércoles realizados /Número  total de miércoles programados) x 100</t>
  </si>
  <si>
    <t>canalización de Solicitudes</t>
  </si>
  <si>
    <t>Gestión de Apoyos</t>
  </si>
  <si>
    <t>(Total de apoyos otorgadas/ Total de apoyos solicitados) x 100</t>
  </si>
  <si>
    <t>2.8 Protección civil y ciudadana</t>
  </si>
  <si>
    <t>2.8.3 Implementar y promover el programa operativo ADD (antes, durante y despúes) ante los diferentes eventos naturales y/o humanos que se puedan presentar en el Municipio en base al Atlas del Riesgo.</t>
  </si>
  <si>
    <t>Realizar encuestas ciudadanas sobre la percepcion de los servicios en materia de protección civil a los habitantes del Municipio de Tepic.</t>
  </si>
  <si>
    <t>Satisfacción de la poblacion</t>
  </si>
  <si>
    <t>(Número total de poblacion satisfechas/Número total de poblacion atendida) x 100</t>
  </si>
  <si>
    <t>Contar con un documento actualizado que identifique las zonas de riesgo con mayor vulnerabilidad en el municipio de Tepic.</t>
  </si>
  <si>
    <t xml:space="preserve"> Cobertura en zonas de riesgo</t>
  </si>
  <si>
    <t>(Número de zonas de riesgo atendidas en el municipio de Tepic/Número total de zonas de riesgo en el municipio de Tepic) x 100</t>
  </si>
  <si>
    <t>Dictaminar a los establecimientos para garantizar la seguridad y como requisito para el otorgamiento de la licencia de funcionamiento.</t>
  </si>
  <si>
    <t>dictaminación de Proteccion Civil</t>
  </si>
  <si>
    <t>(Número total establecimientos dictaminados por Protección Civil/Número total de establecimientos solicitados) x 100</t>
  </si>
  <si>
    <t>EJE 5 Participación Ciudadana</t>
  </si>
  <si>
    <t>5.28.2 Mantener  comunicación permanente con los sectores ciudadanos.</t>
  </si>
  <si>
    <t>Realizar acciones de difusion de los programas y servicios que implenta la Administración Municipal  a los comites de Acion Ciudadana del Municipio de Tepic</t>
  </si>
  <si>
    <t>Difisión de Programas</t>
  </si>
  <si>
    <t xml:space="preserve">    (Número total de programas difundidos/Número de programas existentes) x 100</t>
  </si>
  <si>
    <t>Fomentar la participación de las colonias a través de los CAC en los diferentes programas del Municipio de Tepic</t>
  </si>
  <si>
    <t>Cobertura de los Programas</t>
  </si>
  <si>
    <t>Atender las gestiones solicitadas por los CAC del Municipio de Tepic</t>
  </si>
  <si>
    <t>Atención a gestiones recibidas</t>
  </si>
  <si>
    <t xml:space="preserve">    (Total de gestiones canalizadas/ Total de gestiones recibidas) x  100</t>
  </si>
  <si>
    <t>6.30 Transparencia y Buen Gobierno</t>
  </si>
  <si>
    <t>6.30.4      Realizar actividades con la ciudadanía para fomentar el ejercicio del derecho al acceso a la información pública, protección de datos personales y consolidación de la transparencia municipal.</t>
  </si>
  <si>
    <t>Aplicar la normatividad en materia de Transparencia y Acceso a la Información Pública manteniendo actualizada la información publica fundamental.</t>
  </si>
  <si>
    <t>Actualización de Numerales</t>
  </si>
  <si>
    <t>(Numerales Actualizados por periodo)/(Total de Numerales a Actualizar)x100</t>
  </si>
  <si>
    <t>Aplicar la normatividad en materia de Transparencia y Acceso a la Información Pública atendiendo las solicitudes de informacion.</t>
  </si>
  <si>
    <t>Atención a Solicitudes</t>
  </si>
  <si>
    <t>(Número de solicitudes atendidas / Número de solicitudes recibidas ) x 100</t>
  </si>
  <si>
    <t>1.1 Servicios públicos dignos</t>
  </si>
  <si>
    <t>      1.1.8 Realizar las acciones que garanticen la cobertura adecuada, con la frecuencia necesaria y un servicio eficiente de recolección de los residuos sólidos urbanos y rurales, tomando las medidas necesarias para modernizar el sistema de recolección de los mismos mediante la instrumentación de métodos modernos de disposición de los recursos.</t>
  </si>
  <si>
    <t>Proporcionar de manera total el servicio de recolección de residuos solidos para la limpieza dentro de la zona urbana.</t>
  </si>
  <si>
    <t>Cobertura de los Servicios de Recolección de Basura</t>
  </si>
  <si>
    <t>(Número total de colonias atendidas /Número total de colonias existentes en la zona urbana) x 100</t>
  </si>
  <si>
    <t xml:space="preserve">Cumplir con la periodicidad de recolección de residuos sólidos en la zona rural </t>
  </si>
  <si>
    <t>Periodicidad en la recoleccion de basura</t>
  </si>
  <si>
    <t>(Número total de días con recoleccion en la zona rural/ Número total de días establecidos para la recoleccion en zona rural) 100%</t>
  </si>
  <si>
    <t>Realizar el servicio de
aseo público
en el Centro Histórico</t>
  </si>
  <si>
    <t>Cobertura de barrido
del Centro Histórico
de la Ciudad de Tepic</t>
  </si>
  <si>
    <t>Calles, avenidas,
parques y zonas
recreativas atendidas
/ total de calles,
avenidas parques y
zonas recreativas) X
100</t>
  </si>
  <si>
    <t>1.1.7  Llevar a cabo las acciones para garantizar el servicio de alumbrado público para todo el municipio y ampliar la infraestructura para dotar de electricidad a las zonas del municipio que no cuenten con el servicio.</t>
  </si>
  <si>
    <t xml:space="preserve"> Proporcionar servicios eficientes en materia de alumbrado publico a la población del municipio de Tepic.</t>
  </si>
  <si>
    <t>Eficiencia en el servicio de Alumbrado Público</t>
  </si>
  <si>
    <t>(Número total de solicitudes atendidas/Número total de solicitudes) x 100</t>
  </si>
  <si>
    <t xml:space="preserve">    Lograr que todas las colonias y localidades cuenten con un servicio de alumbrado público eficiente</t>
  </si>
  <si>
    <t>Eficiencia en el funcionamiento de luminarias</t>
  </si>
  <si>
    <t>(Numero de total de luminaria en funcionamiento/ Numero total de luminarias) x 100</t>
  </si>
  <si>
    <t xml:space="preserve"> Proporcionar servicios de calidad en materia de alumbrado publico a la población del municipio de Tepic.</t>
  </si>
  <si>
    <t>Cobertura de los Servicios de Alumbrado Público</t>
  </si>
  <si>
    <t>(Número de Colonias con Servicio de Alumbrado)/(Total de Colonias del Municipio de Tepic)</t>
  </si>
  <si>
    <t>1.1.13 Generar acciones para el mantenimiento y remozamiento de los panteones municipales.</t>
  </si>
  <si>
    <t xml:space="preserve">Contar con panteones en el municipio de Tepic, que brinden servicios adecuados a la población </t>
  </si>
  <si>
    <t>Servicio de Panteones</t>
  </si>
  <si>
    <t>(Número total de servicios atendidos/Número total de servicios solicitados) x 100</t>
  </si>
  <si>
    <t>Realizar actividades de mantenimiento en los panteones del municipio de Tepic</t>
  </si>
  <si>
    <t>Mantenimiento de los Panteones</t>
  </si>
  <si>
    <t xml:space="preserve"> (Número total de áreas con mantenimiento /Número total de áreas en panteones) x 100</t>
  </si>
  <si>
    <t>1.2.1 Ejecutar el programa de Hábitat y de Rescate de Espacios Públicos.</t>
  </si>
  <si>
    <t>Llevar a cabo acciones de mantenimiento a los parques y jardines del municipio de Tepic.</t>
  </si>
  <si>
    <t>Cobertura a parques y jardines.</t>
  </si>
  <si>
    <t xml:space="preserve">  (Número total de parques y jardines atendidas/Numero total de parques y jardines existentes) x100</t>
  </si>
  <si>
    <t>4.21 Rastro eficiente y productivo</t>
  </si>
  <si>
    <t>4.21.4 Aumentar la capacidad de servicio del Rastro Municipal.</t>
  </si>
  <si>
    <t>Generar un ingreso transparente derivado del cobro de cuotas por los distintos servicios prestados en el rastro.</t>
  </si>
  <si>
    <t>Recaudación del Rastro</t>
  </si>
  <si>
    <t xml:space="preserve">   (Total de ingresos anuales/Total de ingresos del año anterior) x 100</t>
  </si>
  <si>
    <t>Ofrecer a la población productos que reúnan las condiciones de higiene y sanidad necesarias para un consumo de calidad.</t>
  </si>
  <si>
    <t>Diagnostico sanitario</t>
  </si>
  <si>
    <t xml:space="preserve"> (Número total de cabezas sanas/Número total cabezas Recibidas) x 100</t>
  </si>
  <si>
    <t>Brindar a los introductores de ganado un servicio con productividad creciente para satisfacer oportunamente sus demandas de sacrificio.</t>
  </si>
  <si>
    <t>sacrificio de ganado</t>
  </si>
  <si>
    <t>(Número total de cabezas de ganado sacrificadas en el año actual/Número total de cabezas de ganado sacrificadas en el año anterior) X 100</t>
  </si>
  <si>
    <t>Coadyuvar del Ayuntamiento, en la implantación de un Sistema de Gestión de Calidad, para lograr la certificación de procesos</t>
  </si>
  <si>
    <t>Indice de Eficacia en la Certificación de Procesos</t>
  </si>
  <si>
    <t>(Número de procesos certificados  / Total de procesos programados) x 100</t>
  </si>
  <si>
    <t>Implementar tecnologías de la información para el manejo  y mejora en la realización de trámites, servicios y procesos administrativos del Ayuntamiento</t>
  </si>
  <si>
    <t>Indice de Eficacia en la implementación  de tecnologías de la información</t>
  </si>
  <si>
    <t>(Número de tecnologías de inoformación implementadas / Número de teconologías de información programadas)X100</t>
  </si>
  <si>
    <t xml:space="preserve"> (Ingreso  recaudado en el periodo del ejercicio actual)/(Ingreso recaudado en el periodo del ejercicio anterior) x 100</t>
  </si>
  <si>
    <t xml:space="preserve"> Implementar un sistema de modernización catastral que permita regular el registro de predios urbanos actuales en el municipio de Tepic</t>
  </si>
  <si>
    <t xml:space="preserve"> Incentivar a los contribuyentes con adeudos, para que realicen el pago del impuesto predial</t>
  </si>
  <si>
    <t>(Número total de invitaciones pagadas / Número total de invitaciones de pago emitidas) x 100</t>
  </si>
  <si>
    <t>6.33 Capacitación Permanente del Personal</t>
  </si>
  <si>
    <t>6.33.1 Llevar a cabo capacitación continua de los servidores públicos para brindar una mejor atención.</t>
  </si>
  <si>
    <t>Promover la gestión del talento humano orientado al desarrollo del personal del H. Ayuntamiento y al mejoramiento del servicio al ciudadano en cumplimiento de las políticas institucionales.</t>
  </si>
  <si>
    <t>Implementar el programa de capacitación para la mejora continua del personal del ayuntamiento de Tepic</t>
  </si>
  <si>
    <t xml:space="preserve"> (Total de cursos impartidos/Total de cursos programados) x 100</t>
  </si>
  <si>
    <t>1.3.4 Promover una mentalidad y cultura solidaria en la población a favor de la inclusión de las personas en situación vulnerable en los ámbitos laborales y educativo, cultural y deportivo.</t>
  </si>
  <si>
    <t xml:space="preserve">Impulsar la concientización en la población de estudiantes de secundaria del municipio de Tepic, sobre el respeto de los Derechos Humanos de Personas con Discapacidad. </t>
  </si>
  <si>
    <t>Indicador de Concientización de estudiantes secundaria mediante pláticas</t>
  </si>
  <si>
    <t xml:space="preserve">(Número de estudiantes del nivel secundaria que recibieron plática/Número total de estudiantes a nivel secundaria en el municipio ) x100     </t>
  </si>
  <si>
    <t xml:space="preserve">3.13.14 Elaborar un programa sectorial de vivienda, atendiendo preferentemente zonas de riesgo y vulnerabilidad </t>
  </si>
  <si>
    <t>Atender preferente a zonas de riesgo y vulnerabilidad</t>
  </si>
  <si>
    <t>Índice de zonas de riesgo y vulnerabilidad atendidas</t>
  </si>
  <si>
    <t>(Número total de zonas de riesgo y vulnerabilidad atendidas/Número total de zonas atendidas) x 100</t>
  </si>
  <si>
    <t>5.26 Presupuesto participativo</t>
  </si>
  <si>
    <t>5.26.3 Realizar reuniones interdisciplinarias para garantizar la aplicación</t>
  </si>
  <si>
    <t>Contar con la participación de ciudadanos del 60% de las colonias y localidades en el municipio.</t>
  </si>
  <si>
    <t>Índice de particpiación ciudadana</t>
  </si>
  <si>
    <t xml:space="preserve"> (Colonias y/o localidades con representación en las reuniones / Total de las colonias y localidades en el municipio) X 100</t>
  </si>
  <si>
    <t>5.28 Comités ciudadanos sectoriales</t>
  </si>
  <si>
    <t>5.28.3 Realizar reuniones temáticas con los comités ciudadanos</t>
  </si>
  <si>
    <t xml:space="preserve">Conformar los Comités de Contraloria Social de las obras ejecutadas por la Administración Pública Municipal </t>
  </si>
  <si>
    <t>Indicador de Creación de Comités de Contraloría Social</t>
  </si>
  <si>
    <t>(Número de obras ejecutadas/Números de comites conformados) x 100</t>
  </si>
  <si>
    <t>6.30.6 Acercar a la ciudadanía a la información relevante de las acciones del gobierno</t>
  </si>
  <si>
    <t xml:space="preserve">Cubrir al 100 % los eventos de la administración municipal
</t>
  </si>
  <si>
    <t>Indicador de Cobertura de eventos</t>
  </si>
  <si>
    <t>(Número total de eventos cubiertos/Número total de eventos realizados) x 100</t>
  </si>
  <si>
    <t>6.31 Modernización y eficiencia admnistrativa</t>
  </si>
  <si>
    <t xml:space="preserve">Promover que el 100% de las dependencias cuenten con reglamento actualizado, vigente. </t>
  </si>
  <si>
    <t>Indice de Direcciones con reglamento</t>
  </si>
  <si>
    <t xml:space="preserve">(Número de reglamentos impulsados / Número total de dependencias) x  100 </t>
  </si>
  <si>
    <t xml:space="preserve">Concentrar el 100% de los ingresos anuales municipales para medir el porcentaje de cumplimiento respecto a los ingresos municipales anuales presupuestados
</t>
  </si>
  <si>
    <t>Ingresos anuales</t>
  </si>
  <si>
    <t>(Total de ingresos recuadados/ Total de ingresos presupuestados) X 100</t>
  </si>
  <si>
    <t>6.30.8 Promover acciones que aseguren la transparencia</t>
  </si>
  <si>
    <t xml:space="preserve">Realizar el 100% de los informes mensuales de acuerdo a las disposiones legales
</t>
  </si>
  <si>
    <t>Indicador de Cumplimiento de informes mensuales</t>
  </si>
  <si>
    <t>(Número total de informes mensuales  elaborados/Número total de informes mensuales obligados) x 100</t>
  </si>
  <si>
    <t>Ocupar el 100% de los locales existentes en los cinco mercados municipales</t>
  </si>
  <si>
    <t>Índice de locales existentes</t>
  </si>
  <si>
    <t xml:space="preserve"> (Número total de locales ocupados/Número total de locales) x 100     </t>
  </si>
  <si>
    <t>6.30.7 Transparentar el proceso de licitaciones públicas para tener claridad en las adquisiciones y la asignación de obra pública que realiza el Ayuntamiento.</t>
  </si>
  <si>
    <t xml:space="preserve">Llevar a cabo las verificaciones físicas y documentales de las obras públicas realizadas </t>
  </si>
  <si>
    <t>Indicador de verificacion de obra publica</t>
  </si>
  <si>
    <t>(Número total de obras verificadas/Número total de obras realizadas) x 100</t>
  </si>
  <si>
    <t xml:space="preserve">
1.1 Servicios públicos dignos</t>
  </si>
  <si>
    <t>1.1.1 Realizar acciones de rehabilitación de los servicios públicos básicos para su atención a emergencias, así como para avanzar en la sustitución de las redes en prevención de su colapso.</t>
  </si>
  <si>
    <t>Realizar obra pública para el mejoramiento de los servicios de agua potable y drenaje sanitario de la zona urbana del municipio de Tepic.</t>
  </si>
  <si>
    <t>Obras ejecutadas</t>
  </si>
  <si>
    <t>(Obras ejecutadas por SIAPA / Obras programadas por el Ayuntamiento para SIAPA) x 100</t>
  </si>
  <si>
    <t>Lograr la satisfacción de los Usuarios en la prestación de los servicios del SIAPA.</t>
  </si>
  <si>
    <t>Satisfacción de los Usuarios</t>
  </si>
  <si>
    <t>(Total de usuarios encuestados satisfechos / Total de usuarios encuestados) x 100</t>
  </si>
  <si>
    <t>Supervisar que se realicen los análisis aguas residuales de cada una de las plantas de tratamiento con muestras compuestas.</t>
  </si>
  <si>
    <t>Analisis de Plantas de Tratamiento</t>
  </si>
  <si>
    <t>(Plantas de tratamiento analizadas / Plantas de tratamiento existentes) x 100</t>
  </si>
  <si>
    <t>Llevar a cabo la adecuada dosificación de cloro.</t>
  </si>
  <si>
    <t>Calidad del Agua</t>
  </si>
  <si>
    <t>(Valor obtenido de cloracion/ Parametro especificado por la norma) x 100</t>
  </si>
  <si>
    <t>1.1.4 Eficientar el funcionamiento operativo de las fuentes de abastecimiento del agua potable del municipio, incluidos los equipos de bombeo, así como considerar reservas de este equipamiento para sustitución emergente.</t>
  </si>
  <si>
    <t>Fortalecer las fuentes de abastecimiento.</t>
  </si>
  <si>
    <t>Operación de fuentes de abastecimiento</t>
  </si>
  <si>
    <t>(Fuentes en condiciones de operacion / Total de fuentes existentes) x 100</t>
  </si>
  <si>
    <t>Eficientar la recaudacion del organismo</t>
  </si>
  <si>
    <t>Indice de Recaudación</t>
  </si>
  <si>
    <t xml:space="preserve">  ((Monto total de la recaudación del año-Monto total de la recaudación del año anterior)/ Monto total de la recaudación del año anterior)x 100</t>
  </si>
  <si>
    <t>P. 13 Ordenamiento territorial</t>
  </si>
  <si>
    <t>3.13.7
Elaborar un proyecto urbano estratégico de localización e incorporación de reservas territoriales que incluya acciones sustentables, así como el respeto estricto a las reservas ya existentes.</t>
  </si>
  <si>
    <t>Formular el 100% de los proyectos estratégicos en materia de:  urbanismo, movilidad y ordenamiento para la sustentabilidad del municipio de Tepic.</t>
  </si>
  <si>
    <t>Porcentaje de cumplimiento en la elaboración de los proyectos estratégicos.</t>
  </si>
  <si>
    <t>(Proyectos estratégicos elaborados/Proyectos estratégicos programados )x100</t>
  </si>
  <si>
    <t>P. 27 Programas comunitarios y microregiones</t>
  </si>
  <si>
    <t>5.27.6 Difundir previamente los presupuestos de obra y cómo se invertirá.</t>
  </si>
  <si>
    <t>Incorporar en la propuesta anual de inversión del FISM (Fondo de aportaciones para la infraestructura Social Municipal)  el 100% de las prioridades Uno de las obras demandadas en las asambleas comunitarias.</t>
  </si>
  <si>
    <t>Porcentaje de Incorporación de prioridad Uno</t>
  </si>
  <si>
    <t>(Prioridades Uno incorporadas/Total de Prioridades Uno)X100</t>
  </si>
  <si>
    <t>P. 29 Creación del Consejo Consultivo Ciudadano</t>
  </si>
  <si>
    <t>5.29.1 Orientar la planeación municipal, no sólo hacia los problemas emergentes y
regulares del período gubernamental, sino hacia proyectos de mediano y largo
plazos fortalecidos y sustentados por la base ciudadana representada en el
IMPLAN.</t>
  </si>
  <si>
    <t>Lograr la inclusión del 100% de los grupos sociales en el proceso de planeación.</t>
  </si>
  <si>
    <t xml:space="preserve">Inclusión de grupos </t>
  </si>
  <si>
    <t>(Grupo social incluido/Total de grupos considerados)X100</t>
  </si>
  <si>
    <t>Atender por lo menos al 30% de la prioridad Uno de las colonias de las obras demandadas en las asambleas comunitarias.</t>
  </si>
  <si>
    <t>Porcentaje de Incorporación de prioridad Uno atendidas</t>
  </si>
  <si>
    <t>(Prioridades Uno atendidas/Total de Prioridades Uno)X100</t>
  </si>
  <si>
    <t>P. 30 Transparencia y rendición de cuentas</t>
  </si>
  <si>
    <t>6.30.5 Desarrollar con apoyo de las tecnologías de la información un sistema de
acceso a la información pública municipal que permita a los ciudadanos conocer
la información base del municipio, con un enfoque de gobierno abierto.</t>
  </si>
  <si>
    <t>Elaborar el 100% de los informes mensuales que obliga la Ley Municipal para el estado de Nayarit</t>
  </si>
  <si>
    <t>Porcentaje de informes elaborados</t>
  </si>
  <si>
    <t>(Informes elaborados/Informes Obligados)X100</t>
  </si>
  <si>
    <t>Evaluar y dar seguimiento al cumplimento del 100% de las líneas de acción del PMD 2014-2017</t>
  </si>
  <si>
    <t>Porcentaje de cumplimento de las líneas de acción del PMD 2014-2017</t>
  </si>
  <si>
    <t>(No. De Líneas de acción atendidas/Total de líneas de acción)X100</t>
  </si>
  <si>
    <t xml:space="preserve">Incrementar la recaudación del impuesto predial y el impuesto sobre adquisición de bienes inmuebles, así como los derechos causados por la prestación de servicios catastrales </t>
  </si>
  <si>
    <t xml:space="preserve">  (Número total de personas capacitadas/Número total de trabajadores en el ayuntamiento de Tepic) x 100</t>
  </si>
  <si>
    <t>Indicador de actos civiles</t>
  </si>
  <si>
    <t xml:space="preserve">Atención de los actos civiles solicitados en las oficialías del Registro Civil en el municipio de Tepic. </t>
  </si>
  <si>
    <t xml:space="preserve">(Número total de actos civiles atendidos en las oficialías/Número total de actos civiles solicitados en las oficialías) x 100 </t>
  </si>
  <si>
    <t>Atender a la ciudadanía del Municipio de Tepic a través del programa "Miércoles Ciudadano".</t>
  </si>
  <si>
    <t>(Total de solicitudes canalizadas / Total de solicitudes registradas) x 100</t>
  </si>
  <si>
    <t>6.31.11 Elaborar en todas las áreas de la administración manuales de procedimientos que permitan estandarizar los procesos, garantizando con ello un mejor desempeño</t>
  </si>
  <si>
    <t>LÍNEA BASE</t>
  </si>
  <si>
    <t>LÍNEA DE ACCIÓN</t>
  </si>
  <si>
    <t xml:space="preserve">(Total de colonos beneficiados / Total de colonos) x 100 </t>
  </si>
  <si>
    <t>Llevar a cabo acciones de difusión, asesoría y gestión de los programas sociales y proyectos productivos a los habitantes de la zona rural del municipio de Tepic.</t>
  </si>
  <si>
    <t>(Número total de expediente de quejas concluidas / Número total de expedientes de quejas abiertos) x 100</t>
  </si>
  <si>
    <t>Atender el total de los expedientes de quejas abiertas ante la Comisión Municipal de Derechos Humanos.</t>
  </si>
  <si>
    <t>OPD IMPLAN</t>
  </si>
  <si>
    <t>OPD SIAPA</t>
  </si>
  <si>
    <t>Planeación, elaboración y ejecución de los proyectos de obra pública municipal, para el mejoramiento de la calidad de vida de los tepicenses</t>
  </si>
  <si>
    <t>Planeación, elaboración y ejecución de los proyectos de obra pública municipal, en beneficio de la pobalación de rezago social y pobreza extrema</t>
  </si>
  <si>
    <t>Indice en la Ejecución de Proyectos</t>
  </si>
  <si>
    <t>(Poyectos de obra pública F-III autorizados/Poyectos de obra pública F-III elaborados) x 100</t>
  </si>
  <si>
    <t>Ejercer en su totalidad los recursos asignados del F-IV</t>
  </si>
  <si>
    <t>Indicador de ejercicio total de recursos federales</t>
  </si>
  <si>
    <t>Monto total ejercido / Monto total transferido</t>
  </si>
  <si>
    <t>Logística de Miercoles Ciudadanos</t>
  </si>
  <si>
    <t>Índice de Cobertura de Capacitación</t>
  </si>
  <si>
    <t>Índice de Eficacia en la Implementaión de Cursos</t>
  </si>
  <si>
    <t>Índice de Cobertura de Atención Directa</t>
  </si>
  <si>
    <t>Índice de Cobertura en Capaitación en Perspectiva de Genero</t>
  </si>
  <si>
    <t>Índice de Eficacia de Capacitacion a Mujeres en situación vulnerable</t>
  </si>
  <si>
    <t xml:space="preserve"> (Número total de personas atendidas en edad de los 12 a los 64 años / Número total de personas en edad de los 12 a los 64 años ) x 100                           </t>
  </si>
  <si>
    <t xml:space="preserve"> Incorporar mediante capacitaciones, la perspectiva de género y promover la cultura de la no violencia contra las mujeres en la Administración Pública Municipal</t>
  </si>
  <si>
    <t>Promoción del turismo</t>
  </si>
  <si>
    <t>Promoción artesanal</t>
  </si>
  <si>
    <t>(Número de eventos realizados / Número de eventos programados) x 100</t>
  </si>
  <si>
    <t>Ofrecer a la población en desventaja asistencia social encaminada a preservar la integración de la familia en aspectos jurídicos, a discapacitados, de participación ciudadana y a adultos de 3ª edad,</t>
  </si>
  <si>
    <t>Impulso a la integración familiar</t>
  </si>
  <si>
    <t>(Acciones con evidencia realizadas para propiciar la integración familiar / acciones realizadas por las áreas responsables) x 100</t>
  </si>
  <si>
    <t>Difundir la importancia del valor de la solidaridad a los habitantes de Tepic</t>
  </si>
  <si>
    <t>Difusión del valor de la solidaridad</t>
  </si>
  <si>
    <t>(Acciones de difusión realizados/acciones de difusión programadas) x 100</t>
  </si>
  <si>
    <t>Diversificar la utilización de estrategias para dar a conocer la información sustantiva de los programas sociales entre la población en condiciones de vulnerabilidad</t>
  </si>
  <si>
    <t>Utilización de estrategias de difusión</t>
  </si>
  <si>
    <t>3.- Tepic incluyente y solidario</t>
  </si>
  <si>
    <t>1.3.1 Promover acciones en todas las áreas del Gobierno Municipal que generen  inclusión social y solidaridad.</t>
  </si>
  <si>
    <t>(Estrategias de difusión utilizadas / Estrategias programadas) x 100</t>
  </si>
  <si>
    <t>OPD DIF</t>
  </si>
  <si>
    <t>(Número total de construcciones manifestadas / Número total de construcciones existentes) x 100</t>
  </si>
  <si>
    <t>Indice en la Regulación de Predios</t>
  </si>
  <si>
    <t>Indice en el Incremento de recaudación</t>
  </si>
  <si>
    <t>Indice en la Recuperación de Pagos</t>
  </si>
  <si>
    <t>SEMAFORIZACIÓN</t>
  </si>
  <si>
    <t>ROJO</t>
  </si>
  <si>
    <t>AMARILLO</t>
  </si>
  <si>
    <t>VERDE</t>
  </si>
  <si>
    <t>NUMERADOR</t>
  </si>
  <si>
    <t>DENOMINADOR</t>
  </si>
  <si>
    <t>PORCENTAJE</t>
  </si>
  <si>
    <t>MENOS DE 0%</t>
  </si>
  <si>
    <t>MAS DE 0%</t>
  </si>
  <si>
    <t>MENOS DE 30%</t>
  </si>
  <si>
    <t>MAS DE 30%</t>
  </si>
  <si>
    <t>MENOS DE 50%</t>
  </si>
  <si>
    <t>MAS DE 50%</t>
  </si>
  <si>
    <t>MENOS DE 65%</t>
  </si>
  <si>
    <t>MAS DE 65%</t>
  </si>
  <si>
    <t>MENOS DE 70%</t>
  </si>
  <si>
    <t>MAS DE 70%</t>
  </si>
  <si>
    <t>MENOS DE 75%</t>
  </si>
  <si>
    <t>MAS DE 75%</t>
  </si>
  <si>
    <t>MENOS DE 10%</t>
  </si>
  <si>
    <t>MAS DE 10%</t>
  </si>
  <si>
    <t>MENOS DE 5%</t>
  </si>
  <si>
    <t>MAS DE 5%</t>
  </si>
  <si>
    <t>MENOS DE 20%</t>
  </si>
  <si>
    <t>MAS DE 20%</t>
  </si>
  <si>
    <t>MENOS DE 55%</t>
  </si>
  <si>
    <t>MAS DE 55%</t>
  </si>
  <si>
    <t>MENOS DE 80%</t>
  </si>
  <si>
    <t>MAS DE 80%</t>
  </si>
  <si>
    <t>MENOS DE 100%</t>
  </si>
  <si>
    <t>MENOS DE 25%</t>
  </si>
  <si>
    <t>MAS DE 25%</t>
  </si>
  <si>
    <t>MENOS DE 40%</t>
  </si>
  <si>
    <t>MAS DE 40%</t>
  </si>
  <si>
    <t>H. XL AYUNTAMIENTO CONSTITUCIONAL DE TEPIC</t>
  </si>
  <si>
    <t>MATRIZ DE INDICADORES DEL PRESUPUESTO BASADO EN RESULTADOS</t>
  </si>
  <si>
    <t>MENOS DE 35%</t>
  </si>
  <si>
    <t>MAS DE 35%</t>
  </si>
  <si>
    <t>MENOS DE 60%</t>
  </si>
  <si>
    <t>MAS DE 60%</t>
  </si>
  <si>
    <t>MENOS DE 1%</t>
  </si>
  <si>
    <t>MAS DE 1%</t>
  </si>
  <si>
    <t>MENOS DE 95%</t>
  </si>
  <si>
    <t>MAS DE 95%</t>
  </si>
  <si>
    <t>MENOS DE 90%</t>
  </si>
  <si>
    <t>MAS DE 90%</t>
  </si>
  <si>
    <t>MENOS DE 84%</t>
  </si>
  <si>
    <t>MAS DE 84%</t>
  </si>
  <si>
    <t>MENOS DE 2%</t>
  </si>
  <si>
    <t>MAS DE 2%</t>
  </si>
  <si>
    <t>ALUMBRADO</t>
  </si>
  <si>
    <t>ASEO</t>
  </si>
  <si>
    <t>PANTEONES</t>
  </si>
  <si>
    <t>PARQUES</t>
  </si>
  <si>
    <t>OBRAS</t>
  </si>
  <si>
    <t>DEPORTES</t>
  </si>
  <si>
    <t>JUVENTUD</t>
  </si>
  <si>
    <t>ARTE</t>
  </si>
  <si>
    <t>DISCAPACIDAD</t>
  </si>
  <si>
    <t>Policía</t>
  </si>
  <si>
    <t>PROTECCION CIVIL</t>
  </si>
  <si>
    <t>DERECHOS HUMANOS</t>
  </si>
  <si>
    <t>FALTA UN INDICADOR CHECAR CON ORIGINAL</t>
  </si>
  <si>
    <t>CHECAR LINEAS DE ACCION</t>
  </si>
  <si>
    <t>DGDUE</t>
  </si>
  <si>
    <t>OJO NO ESTA CONTEMPLADA EN EL PROYECTO TRABAJADO</t>
  </si>
  <si>
    <t>DESARROLLO ECONOMICO</t>
  </si>
  <si>
    <t>FALTA 1 INDICADOR DE ACUERDO A LO ORGINAL TRABAJADO</t>
  </si>
  <si>
    <t>RURAL</t>
  </si>
  <si>
    <t>RASTRO</t>
  </si>
  <si>
    <t>INDIGENES</t>
  </si>
  <si>
    <t>TURISMO</t>
  </si>
  <si>
    <t>CAC</t>
  </si>
  <si>
    <t>NO ESTA CONTEMPLADO EN LO TRABAJADO</t>
  </si>
  <si>
    <t>NO ESTABA CONTEMPLADA</t>
  </si>
  <si>
    <t>TRANSPARENCIA</t>
  </si>
  <si>
    <t>PRENSA</t>
  </si>
  <si>
    <t>INNOVACION</t>
  </si>
  <si>
    <t>CATASTRO</t>
  </si>
  <si>
    <t>MERCADOS</t>
  </si>
  <si>
    <t>MIERCOLES CIUDADANO</t>
  </si>
  <si>
    <t>RECURSOS HUMANOS</t>
  </si>
  <si>
    <t>MUJER</t>
  </si>
  <si>
    <t>INGRESOS</t>
  </si>
  <si>
    <t>EGRESOS</t>
  </si>
  <si>
    <t>3.11.3 Reordenar de forma equitativa las vialidades para proporcionar espacio justo y seguro para todos los vehículos de transporte motorizado y no motorizado.</t>
  </si>
  <si>
    <t>arellano contraloria</t>
  </si>
  <si>
    <t>REGISTRO CIVIL</t>
  </si>
  <si>
    <t>CONSEJERIA JURIDICA</t>
  </si>
  <si>
    <t>SERVICIOS PUBLICOS</t>
  </si>
  <si>
    <t>Dirección GENERAL DE SERVICIOS PUBLICOS</t>
  </si>
  <si>
    <t>Dirección GENERAL DE OBRAS PUBLICAS</t>
  </si>
  <si>
    <t>Dirección GENERAL DE BIENESTAR SOCIAL</t>
  </si>
  <si>
    <t>Dirección GENERAL DE SEGURIDAD PUBLICA TRANSITO Y VIALIDAD</t>
  </si>
  <si>
    <t>SECRETARIA DEL AYUNTAMIENTO</t>
  </si>
  <si>
    <t>COMISION MUNICIPAL DE LOS DERECHOS HUMANOS</t>
  </si>
  <si>
    <t>DIRECION GENERAL DE DESARROLLO URBANO Y Ecología</t>
  </si>
  <si>
    <t>OFICINA DE LA PRESIDENCIA</t>
  </si>
  <si>
    <t>DIRECDCION GENERAL DE LA Contraloría MUNICIPAL Y DESARROLLO ADMINISTRATIVO</t>
  </si>
  <si>
    <t>TESORERIA</t>
  </si>
  <si>
    <t>IMPLAN</t>
  </si>
  <si>
    <t>SIAPA</t>
  </si>
  <si>
    <t>DIF</t>
  </si>
  <si>
    <t>CONCENTRADO DEPENDENCIAS</t>
  </si>
  <si>
    <t>CONCENTRADO EJES</t>
  </si>
  <si>
    <t>DEPENDENCIAS</t>
  </si>
  <si>
    <t>PUBLICADO</t>
  </si>
  <si>
    <t>ENTREGADO</t>
  </si>
  <si>
    <t>FALTAN</t>
  </si>
  <si>
    <t>EJES</t>
  </si>
  <si>
    <t>ENTRGADO</t>
  </si>
  <si>
    <t>NOMBRE DEL EJE</t>
  </si>
  <si>
    <t>BIENESTAR SOCIAL</t>
  </si>
  <si>
    <t>El Cambio en el Bienestar Social</t>
  </si>
  <si>
    <t>Municipio con Seguridad y Confianza</t>
  </si>
  <si>
    <t>Tepic Ordenado y Sustentable</t>
  </si>
  <si>
    <t>DGSPTyV</t>
  </si>
  <si>
    <t xml:space="preserve">Reactivación Económica Solidaria </t>
  </si>
  <si>
    <t>OBRAS PUBLICAS</t>
  </si>
  <si>
    <t>Participación Ciudadana</t>
  </si>
  <si>
    <t>Honestidad y Buen Gobierno</t>
  </si>
  <si>
    <t>TOTAL</t>
  </si>
  <si>
    <t>TOTAL DE PROGRAMAS</t>
  </si>
  <si>
    <t>EJE 1</t>
  </si>
  <si>
    <t>DIRECCIONES</t>
  </si>
  <si>
    <t>FALTA POR ENTREGAR</t>
  </si>
  <si>
    <t>DEPENDENCIA</t>
  </si>
  <si>
    <t>Aseo Publico</t>
  </si>
  <si>
    <t>Alumbrado</t>
  </si>
  <si>
    <t>Panteones</t>
  </si>
  <si>
    <t>Parques</t>
  </si>
  <si>
    <t>Obras Publicas</t>
  </si>
  <si>
    <t>Deporte</t>
  </si>
  <si>
    <t>Juventud</t>
  </si>
  <si>
    <t>Arte y Cultura</t>
  </si>
  <si>
    <t>EJE 2</t>
  </si>
  <si>
    <t>Proteccion Civil</t>
  </si>
  <si>
    <t>Derechos Humanos</t>
  </si>
  <si>
    <t>EJE 3</t>
  </si>
  <si>
    <t>EJE 4</t>
  </si>
  <si>
    <t>Fomento Economico</t>
  </si>
  <si>
    <t>Rural</t>
  </si>
  <si>
    <t>Turismo</t>
  </si>
  <si>
    <t>Indigenas</t>
  </si>
  <si>
    <t>Rastro</t>
  </si>
  <si>
    <t>EJE 5</t>
  </si>
  <si>
    <t>EJE 6</t>
  </si>
  <si>
    <t>Transparencia</t>
  </si>
  <si>
    <t>Innovacion</t>
  </si>
  <si>
    <t>Catastro</t>
  </si>
  <si>
    <t>Miercoles Ciudadano</t>
  </si>
  <si>
    <t>Recursos Humanos</t>
  </si>
  <si>
    <t>Mujeres</t>
  </si>
  <si>
    <t>DISCAPACITADO</t>
  </si>
  <si>
    <t>Consejeria Juridica</t>
  </si>
  <si>
    <t>Registro Civil</t>
  </si>
  <si>
    <t>Egresos</t>
  </si>
  <si>
    <t>Ingresos</t>
  </si>
  <si>
    <t>Logistica</t>
  </si>
  <si>
    <t>CONTRALORÍA</t>
  </si>
  <si>
    <t>Supervisión</t>
  </si>
  <si>
    <t>Mercados</t>
  </si>
  <si>
    <t>DESCENTRALIZADOS</t>
  </si>
  <si>
    <t>CONCENTRADO</t>
  </si>
  <si>
    <t>6.31.11 Elaborar en todas las áreas de la administración manuales de procedimientos que permitan estandarizar los procesos, garantizando con ello un mejor desempeñ</t>
  </si>
  <si>
    <t>Lic. César Arturo Galaviz López</t>
  </si>
  <si>
    <t>DIRECTOR DE CONTRALORÍA Y DESARROLLO ADMINISTRATIVO</t>
  </si>
  <si>
    <t>DIRECTOR DE RESPONSABILIDADES Y DESARROLLO ADMINISTRATIVO</t>
  </si>
  <si>
    <t>ELABORÓ</t>
  </si>
  <si>
    <t>DIRECCIÓN GENERAL DE BIENESTAR SOCIAL</t>
  </si>
  <si>
    <t>EVALUACIÓN 2017</t>
  </si>
  <si>
    <t>DIRECCIÓN GENERAL DE DESARROLLO URBANO Y ECOLOGÍA</t>
  </si>
  <si>
    <t>DIRECCIÓN GENERAL DE SEGURIDAD PUBLICA, TRANSITO Y VIALIDAD</t>
  </si>
  <si>
    <t>DIRECCIÓN GENERAL DE OBRAS PUBLICAS</t>
  </si>
  <si>
    <t>DIRECCIÓN GENERAL DE SERVICIOS PUBLICOS</t>
  </si>
  <si>
    <t>CONTRALORÍA MUNICIPAL</t>
  </si>
  <si>
    <t>No hay avance  en la capacitación de policías, ya que se encuentra en firma el Convenio especifico del programa FORTASEG 2017, ante la Dirección Técnica del Secretariado Ejecutivo del Sistema Nacionald e Seguridad Pública.</t>
  </si>
  <si>
    <t>Capacitación al personal se lleva a cabo hasta Junio 2017.</t>
  </si>
  <si>
    <t>comites</t>
  </si>
  <si>
    <t>En el Primer Trimestre no se han conformado comites de Contraloría Social.</t>
  </si>
  <si>
    <t>En el Primer Trimestre no se elaboro los proyectos estrategicos</t>
  </si>
  <si>
    <t>En el Primer Trimestre no se han realizado miercoles ciudadano</t>
  </si>
  <si>
    <t>En el Primer Trimestre no se han autorizado obra</t>
  </si>
  <si>
    <t>En el Primer Trimestre no se han autorizado obra F-11</t>
  </si>
  <si>
    <t>En el Primer Trimestre no se han realizado reuniones en las colonias</t>
  </si>
  <si>
    <t>En el Primer Trimestre no se han proyectado resoluciones</t>
  </si>
  <si>
    <t>En el Primer Trimestre no se implemento programas de tecnologia</t>
  </si>
  <si>
    <t>En el Primer Trimestre no se realizaron invitaciones</t>
  </si>
  <si>
    <t>No se ejecuto obra en el primer trimestre, por lo que no es posible evaluar este indicador</t>
  </si>
  <si>
    <t>no dice grupo total existente</t>
  </si>
  <si>
    <t>EVALUACIÓN ENERO-DICIEMBRE DE 2017</t>
  </si>
  <si>
    <t>Contraloría</t>
  </si>
  <si>
    <t>En el año  no se realizaron invitaciones</t>
  </si>
  <si>
    <t>En el año  no se realizaron miercoles ciudadanos</t>
  </si>
  <si>
    <t>Lic. José Walter Enciso Saavedra</t>
  </si>
  <si>
    <t>Lic. Carlos Ruvalcaba Quintero</t>
  </si>
  <si>
    <t>Mtra. Myriam Rocio Tirado Zuñiga</t>
  </si>
  <si>
    <t>JEFA DE CONTRALORIA SOCIAL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</si>
</sst>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0"/>
    <numFmt numFmtId="165" formatCode="[$$-80A]#,##0.00"/>
    <numFmt numFmtId="166" formatCode="0.0000%"/>
    <numFmt numFmtId="167" formatCode="0.000%"/>
    <numFmt numFmtId="168" formatCode="_-[$$-80A]* #,##0.00_-;\-[$$-80A]* #,##0.00_-;_-[$$-80A]* &quot;-&quot;??_-;_-@_-"/>
  </numFmts>
  <fonts count="21" x14ac:knownFonts="1">
    <font>
      <sz val="11"/>
      <color theme="1"/>
      <name val="Calibri"/>
      <family val="2"/>
      <scheme val="minor"/>
    </font>
    <font>
      <sz val="6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sz val="14"/>
      <color theme="1"/>
      <name val="Arial"/>
      <family val="2"/>
    </font>
    <font>
      <b/>
      <sz val="10"/>
      <color theme="1"/>
      <name val="Arial"/>
      <family val="2"/>
    </font>
    <font>
      <b/>
      <sz val="12"/>
      <color theme="1"/>
      <name val="Calibri"/>
      <family val="2"/>
      <scheme val="minor"/>
    </font>
    <font>
      <sz val="8"/>
      <color rgb="FF414042"/>
      <name val="Calibri"/>
      <family val="2"/>
      <scheme val="minor"/>
    </font>
    <font>
      <sz val="8"/>
      <color theme="1"/>
      <name val="Calibri"/>
      <family val="2"/>
    </font>
    <font>
      <sz val="8"/>
      <name val="Calibri"/>
      <family val="2"/>
    </font>
    <font>
      <sz val="8"/>
      <color rgb="FF231F20"/>
      <name val="Calibri"/>
      <family val="2"/>
      <scheme val="minor"/>
    </font>
    <font>
      <sz val="8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24"/>
      <color theme="10"/>
      <name val="Calibri"/>
      <family val="2"/>
    </font>
    <font>
      <sz val="26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color rgb="FF000000"/>
      <name val="Calibri"/>
      <family val="2"/>
      <charset val="1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33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Alignment="0" applyProtection="0"/>
  </cellStyleXfs>
  <cellXfs count="226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Font="1"/>
    <xf numFmtId="0" fontId="0" fillId="0" borderId="0" xfId="0" applyFill="1"/>
    <xf numFmtId="0" fontId="0" fillId="0" borderId="0" xfId="0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/>
    <xf numFmtId="0" fontId="1" fillId="0" borderId="0" xfId="0" applyFont="1" applyAlignment="1">
      <alignment wrapText="1"/>
    </xf>
    <xf numFmtId="0" fontId="0" fillId="0" borderId="0" xfId="0" applyFill="1" applyAlignment="1">
      <alignment wrapText="1"/>
    </xf>
    <xf numFmtId="0" fontId="0" fillId="0" borderId="0" xfId="0" applyAlignment="1">
      <alignment wrapText="1"/>
    </xf>
    <xf numFmtId="9" fontId="1" fillId="0" borderId="0" xfId="0" applyNumberFormat="1" applyFont="1"/>
    <xf numFmtId="1" fontId="0" fillId="0" borderId="0" xfId="0" applyNumberFormat="1"/>
    <xf numFmtId="0" fontId="3" fillId="4" borderId="2" xfId="0" applyFont="1" applyFill="1" applyBorder="1" applyAlignment="1">
      <alignment horizontal="center" vertical="center"/>
    </xf>
    <xf numFmtId="0" fontId="3" fillId="5" borderId="2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1" fontId="3" fillId="0" borderId="2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9" fontId="4" fillId="0" borderId="2" xfId="0" applyNumberFormat="1" applyFont="1" applyBorder="1" applyAlignment="1">
      <alignment horizontal="center" vertical="center" wrapText="1"/>
    </xf>
    <xf numFmtId="9" fontId="5" fillId="0" borderId="2" xfId="1" applyNumberFormat="1" applyBorder="1" applyAlignment="1" applyProtection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9" fontId="4" fillId="0" borderId="2" xfId="0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wrapText="1"/>
    </xf>
    <xf numFmtId="0" fontId="4" fillId="0" borderId="0" xfId="0" applyFont="1" applyFill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9" fontId="10" fillId="0" borderId="2" xfId="0" applyNumberFormat="1" applyFont="1" applyFill="1" applyBorder="1" applyAlignment="1">
      <alignment horizontal="center" vertical="center" wrapText="1"/>
    </xf>
    <xf numFmtId="9" fontId="11" fillId="0" borderId="2" xfId="0" applyNumberFormat="1" applyFont="1" applyFill="1" applyBorder="1" applyAlignment="1">
      <alignment horizontal="center" vertical="center" wrapText="1"/>
    </xf>
    <xf numFmtId="9" fontId="4" fillId="0" borderId="2" xfId="0" applyNumberFormat="1" applyFont="1" applyFill="1" applyBorder="1" applyAlignment="1">
      <alignment horizontal="center" vertical="center"/>
    </xf>
    <xf numFmtId="9" fontId="4" fillId="0" borderId="2" xfId="0" applyNumberFormat="1" applyFont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0" borderId="2" xfId="0" applyFont="1" applyFill="1" applyBorder="1" applyAlignment="1">
      <alignment horizont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0" xfId="0" applyFont="1"/>
    <xf numFmtId="0" fontId="4" fillId="0" borderId="0" xfId="0" applyFont="1" applyAlignment="1">
      <alignment horizontal="center" vertical="center"/>
    </xf>
    <xf numFmtId="0" fontId="12" fillId="0" borderId="2" xfId="0" applyFont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4" fillId="0" borderId="2" xfId="0" applyNumberFormat="1" applyFont="1" applyFill="1" applyBorder="1" applyAlignment="1">
      <alignment horizontal="center" vertical="center"/>
    </xf>
    <xf numFmtId="0" fontId="0" fillId="0" borderId="0" xfId="0" applyBorder="1"/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9" fontId="1" fillId="0" borderId="0" xfId="0" applyNumberFormat="1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9" fontId="4" fillId="0" borderId="0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9" fontId="1" fillId="0" borderId="0" xfId="0" applyNumberFormat="1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9" fontId="14" fillId="0" borderId="2" xfId="0" applyNumberFormat="1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5" borderId="0" xfId="0" applyFont="1" applyFill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0" xfId="0" applyFont="1" applyAlignment="1">
      <alignment vertical="center" wrapText="1"/>
    </xf>
    <xf numFmtId="0" fontId="4" fillId="0" borderId="2" xfId="0" applyFont="1" applyBorder="1" applyAlignment="1">
      <alignment horizontal="center" vertical="center" wrapText="1"/>
    </xf>
    <xf numFmtId="0" fontId="4" fillId="6" borderId="0" xfId="0" applyFont="1" applyFill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15" fillId="2" borderId="8" xfId="0" applyFont="1" applyFill="1" applyBorder="1" applyAlignment="1">
      <alignment horizontal="center" vertical="center"/>
    </xf>
    <xf numFmtId="0" fontId="15" fillId="2" borderId="9" xfId="0" applyFont="1" applyFill="1" applyBorder="1" applyAlignment="1">
      <alignment horizontal="center" vertical="center"/>
    </xf>
    <xf numFmtId="0" fontId="0" fillId="0" borderId="1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12" xfId="0" applyBorder="1" applyAlignment="1">
      <alignment horizontal="center" vertical="center"/>
    </xf>
    <xf numFmtId="0" fontId="15" fillId="2" borderId="13" xfId="0" applyFont="1" applyFill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15" fillId="2" borderId="18" xfId="0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9" xfId="0" applyBorder="1" applyAlignment="1">
      <alignment horizontal="center" vertical="center"/>
    </xf>
    <xf numFmtId="0" fontId="15" fillId="2" borderId="20" xfId="0" applyFont="1" applyFill="1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3" xfId="0" applyBorder="1" applyAlignment="1">
      <alignment horizontal="center" vertical="center"/>
    </xf>
    <xf numFmtId="0" fontId="15" fillId="2" borderId="24" xfId="0" applyFont="1" applyFill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25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15" fillId="2" borderId="28" xfId="0" applyFont="1" applyFill="1" applyBorder="1" applyAlignment="1">
      <alignment horizontal="right"/>
    </xf>
    <xf numFmtId="0" fontId="15" fillId="0" borderId="28" xfId="0" applyFont="1" applyBorder="1" applyAlignment="1">
      <alignment horizontal="center"/>
    </xf>
    <xf numFmtId="0" fontId="0" fillId="0" borderId="29" xfId="0" applyBorder="1" applyAlignment="1">
      <alignment horizontal="center" vertical="center"/>
    </xf>
    <xf numFmtId="9" fontId="0" fillId="0" borderId="0" xfId="2" applyFont="1" applyAlignment="1">
      <alignment horizontal="center"/>
    </xf>
    <xf numFmtId="0" fontId="15" fillId="2" borderId="0" xfId="0" applyFont="1" applyFill="1" applyAlignment="1">
      <alignment horizontal="right"/>
    </xf>
    <xf numFmtId="0" fontId="15" fillId="0" borderId="0" xfId="0" applyFont="1" applyAlignment="1">
      <alignment horizontal="center"/>
    </xf>
    <xf numFmtId="0" fontId="15" fillId="2" borderId="30" xfId="0" applyFont="1" applyFill="1" applyBorder="1"/>
    <xf numFmtId="0" fontId="15" fillId="2" borderId="31" xfId="0" applyFont="1" applyFill="1" applyBorder="1"/>
    <xf numFmtId="0" fontId="15" fillId="2" borderId="31" xfId="0" applyFont="1" applyFill="1" applyBorder="1" applyAlignment="1">
      <alignment horizontal="center" vertical="center"/>
    </xf>
    <xf numFmtId="0" fontId="15" fillId="2" borderId="32" xfId="0" applyFont="1" applyFill="1" applyBorder="1" applyAlignment="1">
      <alignment horizontal="center" vertical="center"/>
    </xf>
    <xf numFmtId="0" fontId="0" fillId="0" borderId="11" xfId="0" applyBorder="1"/>
    <xf numFmtId="0" fontId="0" fillId="0" borderId="11" xfId="0" applyBorder="1" applyAlignment="1">
      <alignment horizontal="center" vertical="center"/>
    </xf>
    <xf numFmtId="0" fontId="0" fillId="0" borderId="2" xfId="0" applyBorder="1"/>
    <xf numFmtId="0" fontId="0" fillId="0" borderId="2" xfId="0" applyBorder="1" applyAlignment="1">
      <alignment horizontal="center" vertical="center"/>
    </xf>
    <xf numFmtId="0" fontId="0" fillId="0" borderId="22" xfId="0" applyBorder="1"/>
    <xf numFmtId="0" fontId="0" fillId="0" borderId="22" xfId="0" applyBorder="1" applyAlignment="1">
      <alignment horizontal="center" vertical="center"/>
    </xf>
    <xf numFmtId="0" fontId="0" fillId="0" borderId="36" xfId="0" applyBorder="1" applyAlignment="1">
      <alignment horizontal="left" vertical="center"/>
    </xf>
    <xf numFmtId="0" fontId="0" fillId="0" borderId="4" xfId="0" applyBorder="1" applyAlignment="1">
      <alignment horizontal="center" vertical="center"/>
    </xf>
    <xf numFmtId="0" fontId="0" fillId="0" borderId="4" xfId="0" applyBorder="1"/>
    <xf numFmtId="0" fontId="0" fillId="0" borderId="37" xfId="0" applyBorder="1" applyAlignment="1">
      <alignment horizontal="center" vertical="center"/>
    </xf>
    <xf numFmtId="0" fontId="15" fillId="2" borderId="30" xfId="0" applyFont="1" applyFill="1" applyBorder="1" applyAlignment="1">
      <alignment horizontal="right"/>
    </xf>
    <xf numFmtId="0" fontId="0" fillId="0" borderId="31" xfId="0" applyBorder="1" applyAlignment="1">
      <alignment horizontal="center" vertical="center"/>
    </xf>
    <xf numFmtId="0" fontId="15" fillId="2" borderId="31" xfId="0" applyFont="1" applyFill="1" applyBorder="1" applyAlignment="1">
      <alignment horizontal="right"/>
    </xf>
    <xf numFmtId="0" fontId="0" fillId="0" borderId="32" xfId="0" applyBorder="1" applyAlignment="1">
      <alignment horizontal="center" vertical="center"/>
    </xf>
    <xf numFmtId="0" fontId="15" fillId="0" borderId="0" xfId="0" applyFont="1" applyFill="1" applyAlignment="1">
      <alignment horizontal="right"/>
    </xf>
    <xf numFmtId="0" fontId="0" fillId="0" borderId="30" xfId="0" applyBorder="1"/>
    <xf numFmtId="0" fontId="0" fillId="0" borderId="31" xfId="0" applyBorder="1" applyAlignment="1">
      <alignment horizontal="center"/>
    </xf>
    <xf numFmtId="0" fontId="0" fillId="0" borderId="31" xfId="0" applyBorder="1"/>
    <xf numFmtId="0" fontId="15" fillId="2" borderId="33" xfId="0" applyFont="1" applyFill="1" applyBorder="1"/>
    <xf numFmtId="0" fontId="15" fillId="2" borderId="34" xfId="0" applyFont="1" applyFill="1" applyBorder="1"/>
    <xf numFmtId="0" fontId="15" fillId="2" borderId="34" xfId="0" applyFont="1" applyFill="1" applyBorder="1" applyAlignment="1">
      <alignment horizontal="center" vertical="center"/>
    </xf>
    <xf numFmtId="0" fontId="15" fillId="2" borderId="35" xfId="0" applyFont="1" applyFill="1" applyBorder="1" applyAlignment="1">
      <alignment horizontal="center" vertical="center"/>
    </xf>
    <xf numFmtId="0" fontId="0" fillId="0" borderId="2" xfId="0" applyFill="1" applyBorder="1"/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0" fillId="0" borderId="30" xfId="0" applyBorder="1" applyAlignment="1">
      <alignment horizontal="left" vertical="center"/>
    </xf>
    <xf numFmtId="0" fontId="15" fillId="2" borderId="39" xfId="0" applyFont="1" applyFill="1" applyBorder="1" applyAlignment="1">
      <alignment horizontal="right"/>
    </xf>
    <xf numFmtId="0" fontId="0" fillId="0" borderId="40" xfId="0" applyBorder="1" applyAlignment="1">
      <alignment horizontal="center"/>
    </xf>
    <xf numFmtId="0" fontId="15" fillId="2" borderId="40" xfId="0" applyFont="1" applyFill="1" applyBorder="1" applyAlignment="1">
      <alignment horizontal="right"/>
    </xf>
    <xf numFmtId="0" fontId="0" fillId="0" borderId="40" xfId="0" applyBorder="1" applyAlignment="1">
      <alignment horizontal="center" vertical="center"/>
    </xf>
    <xf numFmtId="0" fontId="0" fillId="0" borderId="39" xfId="0" applyBorder="1"/>
    <xf numFmtId="0" fontId="0" fillId="0" borderId="40" xfId="0" applyBorder="1"/>
    <xf numFmtId="0" fontId="0" fillId="0" borderId="5" xfId="0" applyBorder="1"/>
    <xf numFmtId="0" fontId="0" fillId="0" borderId="5" xfId="0" applyBorder="1" applyAlignment="1">
      <alignment horizontal="center" vertical="center"/>
    </xf>
    <xf numFmtId="0" fontId="0" fillId="0" borderId="39" xfId="0" applyBorder="1" applyAlignment="1">
      <alignment horizontal="left" vertical="center"/>
    </xf>
    <xf numFmtId="0" fontId="0" fillId="0" borderId="40" xfId="0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0" fillId="0" borderId="9" xfId="0" applyBorder="1" applyAlignment="1">
      <alignment horizontal="center" vertical="center"/>
    </xf>
    <xf numFmtId="0" fontId="15" fillId="2" borderId="43" xfId="0" applyFont="1" applyFill="1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7" xfId="0" applyBorder="1" applyAlignment="1">
      <alignment horizontal="center" vertical="center"/>
    </xf>
    <xf numFmtId="0" fontId="0" fillId="0" borderId="12" xfId="0" applyBorder="1" applyAlignment="1">
      <alignment vertical="center"/>
    </xf>
    <xf numFmtId="0" fontId="0" fillId="0" borderId="17" xfId="0" applyBorder="1" applyAlignment="1">
      <alignment vertical="center"/>
    </xf>
    <xf numFmtId="0" fontId="0" fillId="0" borderId="27" xfId="0" applyBorder="1" applyAlignment="1">
      <alignment vertical="center"/>
    </xf>
    <xf numFmtId="0" fontId="5" fillId="0" borderId="0" xfId="1" applyAlignment="1" applyProtection="1"/>
    <xf numFmtId="0" fontId="5" fillId="0" borderId="30" xfId="1" applyBorder="1" applyAlignment="1" applyProtection="1"/>
    <xf numFmtId="0" fontId="5" fillId="0" borderId="39" xfId="1" applyBorder="1" applyAlignment="1" applyProtection="1"/>
    <xf numFmtId="0" fontId="5" fillId="2" borderId="10" xfId="1" applyFill="1" applyBorder="1" applyAlignment="1" applyProtection="1"/>
    <xf numFmtId="0" fontId="5" fillId="2" borderId="16" xfId="1" applyFill="1" applyBorder="1" applyAlignment="1" applyProtection="1"/>
    <xf numFmtId="0" fontId="5" fillId="7" borderId="16" xfId="1" applyFill="1" applyBorder="1" applyAlignment="1" applyProtection="1"/>
    <xf numFmtId="0" fontId="5" fillId="7" borderId="26" xfId="1" applyFill="1" applyBorder="1" applyAlignment="1" applyProtection="1"/>
    <xf numFmtId="0" fontId="0" fillId="0" borderId="0" xfId="0" applyFont="1" applyFill="1" applyAlignment="1">
      <alignment vertical="center" wrapText="1"/>
    </xf>
    <xf numFmtId="0" fontId="4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164" fontId="5" fillId="0" borderId="2" xfId="1" applyNumberFormat="1" applyBorder="1" applyAlignment="1" applyProtection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165" fontId="4" fillId="0" borderId="2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9" fontId="4" fillId="0" borderId="2" xfId="2" applyFont="1" applyBorder="1" applyAlignment="1">
      <alignment horizontal="center" vertical="center" wrapText="1"/>
    </xf>
    <xf numFmtId="10" fontId="5" fillId="0" borderId="2" xfId="1" applyNumberFormat="1" applyBorder="1" applyAlignment="1" applyProtection="1">
      <alignment horizontal="center" vertical="center" wrapText="1"/>
    </xf>
    <xf numFmtId="166" fontId="5" fillId="0" borderId="2" xfId="1" applyNumberFormat="1" applyBorder="1" applyAlignment="1" applyProtection="1">
      <alignment horizontal="center" vertical="center" wrapText="1"/>
    </xf>
    <xf numFmtId="167" fontId="5" fillId="0" borderId="2" xfId="1" applyNumberFormat="1" applyBorder="1" applyAlignment="1" applyProtection="1">
      <alignment horizontal="center" vertical="center" wrapText="1"/>
    </xf>
    <xf numFmtId="168" fontId="4" fillId="0" borderId="2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/>
    </xf>
    <xf numFmtId="0" fontId="15" fillId="0" borderId="7" xfId="0" applyFont="1" applyBorder="1" applyAlignment="1">
      <alignment horizontal="center"/>
    </xf>
    <xf numFmtId="0" fontId="5" fillId="0" borderId="10" xfId="1" applyBorder="1" applyAlignment="1" applyProtection="1">
      <alignment horizontal="left" vertical="center"/>
    </xf>
    <xf numFmtId="0" fontId="5" fillId="0" borderId="16" xfId="1" applyBorder="1" applyAlignment="1" applyProtection="1">
      <alignment horizontal="left" vertical="center"/>
    </xf>
    <xf numFmtId="0" fontId="5" fillId="0" borderId="26" xfId="1" applyBorder="1" applyAlignment="1" applyProtection="1">
      <alignment horizontal="left" vertical="center"/>
    </xf>
    <xf numFmtId="0" fontId="0" fillId="0" borderId="1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0" xfId="0" applyAlignment="1">
      <alignment horizontal="center"/>
    </xf>
    <xf numFmtId="0" fontId="16" fillId="0" borderId="0" xfId="1" applyFont="1" applyBorder="1" applyAlignment="1" applyProtection="1">
      <alignment horizontal="center"/>
    </xf>
    <xf numFmtId="0" fontId="0" fillId="0" borderId="10" xfId="0" applyBorder="1" applyAlignment="1">
      <alignment horizontal="left" vertical="center"/>
    </xf>
    <xf numFmtId="0" fontId="0" fillId="0" borderId="16" xfId="0" applyBorder="1" applyAlignment="1">
      <alignment horizontal="left" vertical="center"/>
    </xf>
    <xf numFmtId="0" fontId="0" fillId="0" borderId="42" xfId="0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0" borderId="26" xfId="0" applyBorder="1" applyAlignment="1">
      <alignment horizontal="left" vertical="center"/>
    </xf>
    <xf numFmtId="0" fontId="0" fillId="0" borderId="41" xfId="0" applyBorder="1" applyAlignment="1">
      <alignment horizontal="left" vertical="center"/>
    </xf>
    <xf numFmtId="0" fontId="0" fillId="0" borderId="5" xfId="0" applyBorder="1" applyAlignment="1">
      <alignment horizontal="center" vertical="center"/>
    </xf>
    <xf numFmtId="0" fontId="0" fillId="0" borderId="10" xfId="0" applyBorder="1" applyAlignment="1">
      <alignment horizontal="left" vertical="center" wrapText="1"/>
    </xf>
    <xf numFmtId="0" fontId="0" fillId="0" borderId="16" xfId="0" applyBorder="1" applyAlignment="1">
      <alignment horizontal="left" vertical="center" wrapText="1"/>
    </xf>
    <xf numFmtId="0" fontId="0" fillId="0" borderId="26" xfId="0" applyBorder="1" applyAlignment="1">
      <alignment horizontal="left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8" fillId="0" borderId="6" xfId="0" applyFont="1" applyBorder="1" applyAlignment="1">
      <alignment horizontal="left" vertical="center" wrapText="1"/>
    </xf>
    <xf numFmtId="0" fontId="3" fillId="2" borderId="2" xfId="0" applyFont="1" applyFill="1" applyBorder="1" applyAlignment="1">
      <alignment horizontal="center" vertical="center" wrapText="1"/>
    </xf>
    <xf numFmtId="9" fontId="3" fillId="2" borderId="2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0" fillId="0" borderId="2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44" xfId="0" applyFont="1" applyBorder="1" applyAlignment="1">
      <alignment vertical="center" wrapText="1"/>
    </xf>
    <xf numFmtId="0" fontId="4" fillId="0" borderId="45" xfId="0" applyFont="1" applyBorder="1" applyAlignment="1">
      <alignment vertical="center" wrapText="1"/>
    </xf>
    <xf numFmtId="0" fontId="4" fillId="0" borderId="1" xfId="0" applyFont="1" applyBorder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0" fontId="4" fillId="0" borderId="4" xfId="0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left" vertical="center" wrapText="1"/>
    </xf>
    <xf numFmtId="0" fontId="13" fillId="0" borderId="2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19" fillId="0" borderId="0" xfId="0" applyFont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9" fontId="3" fillId="2" borderId="1" xfId="0" applyNumberFormat="1" applyFont="1" applyFill="1" applyBorder="1" applyAlignment="1">
      <alignment horizontal="center" vertical="center" wrapText="1"/>
    </xf>
    <xf numFmtId="9" fontId="3" fillId="2" borderId="5" xfId="0" applyNumberFormat="1" applyFont="1" applyFill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/>
    </xf>
    <xf numFmtId="0" fontId="3" fillId="0" borderId="46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</cellXfs>
  <cellStyles count="3">
    <cellStyle name="Hipervínculo" xfId="1" builtinId="8"/>
    <cellStyle name="Normal" xfId="0" builtinId="0"/>
    <cellStyle name="Porcentaje" xfId="2" builtinId="5"/>
  </cellStyles>
  <dxfs count="363"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356754</xdr:colOff>
      <xdr:row>0</xdr:row>
      <xdr:rowOff>19050</xdr:rowOff>
    </xdr:from>
    <xdr:to>
      <xdr:col>12</xdr:col>
      <xdr:colOff>351064</xdr:colOff>
      <xdr:row>3</xdr:row>
      <xdr:rowOff>78724</xdr:rowOff>
    </xdr:to>
    <xdr:pic>
      <xdr:nvPicPr>
        <xdr:cNvPr id="2" name="WordPictureWatermark5022110" descr="Hoja_Constitucional_Carta_CMYK-0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65196" b="87006"/>
        <a:stretch>
          <a:fillRect/>
        </a:stretch>
      </xdr:blipFill>
      <xdr:spPr bwMode="auto">
        <a:xfrm>
          <a:off x="11358129" y="19050"/>
          <a:ext cx="1584985" cy="735949"/>
        </a:xfrm>
        <a:prstGeom prst="rect">
          <a:avLst/>
        </a:prstGeom>
        <a:noFill/>
      </xdr:spPr>
    </xdr:pic>
    <xdr:clientData/>
  </xdr:twoCellAnchor>
  <xdr:twoCellAnchor>
    <xdr:from>
      <xdr:col>10</xdr:col>
      <xdr:colOff>356754</xdr:colOff>
      <xdr:row>0</xdr:row>
      <xdr:rowOff>19050</xdr:rowOff>
    </xdr:from>
    <xdr:to>
      <xdr:col>12</xdr:col>
      <xdr:colOff>351064</xdr:colOff>
      <xdr:row>3</xdr:row>
      <xdr:rowOff>78724</xdr:rowOff>
    </xdr:to>
    <xdr:pic>
      <xdr:nvPicPr>
        <xdr:cNvPr id="3" name="WordPictureWatermark5022110" descr="Hoja_Constitucional_Carta_CMYK-0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65196" b="87006"/>
        <a:stretch>
          <a:fillRect/>
        </a:stretch>
      </xdr:blipFill>
      <xdr:spPr bwMode="auto">
        <a:xfrm>
          <a:off x="11358129" y="19050"/>
          <a:ext cx="1584985" cy="735949"/>
        </a:xfrm>
        <a:prstGeom prst="rect">
          <a:avLst/>
        </a:prstGeom>
        <a:noFill/>
      </xdr:spPr>
    </xdr:pic>
    <xdr:clientData/>
  </xdr:twoCellAnchor>
  <xdr:twoCellAnchor>
    <xdr:from>
      <xdr:col>0</xdr:col>
      <xdr:colOff>409575</xdr:colOff>
      <xdr:row>0</xdr:row>
      <xdr:rowOff>19050</xdr:rowOff>
    </xdr:from>
    <xdr:to>
      <xdr:col>1</xdr:col>
      <xdr:colOff>409575</xdr:colOff>
      <xdr:row>2</xdr:row>
      <xdr:rowOff>174522</xdr:rowOff>
    </xdr:to>
    <xdr:pic>
      <xdr:nvPicPr>
        <xdr:cNvPr id="4" name="WordPictureWatermark5022110" descr="Hoja_Constitucional_Carta_CMYK-01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1330" r="72304" b="87382"/>
        <a:stretch>
          <a:fillRect/>
        </a:stretch>
      </xdr:blipFill>
      <xdr:spPr bwMode="auto">
        <a:xfrm>
          <a:off x="409575" y="19050"/>
          <a:ext cx="1009650" cy="641247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356754</xdr:colOff>
      <xdr:row>0</xdr:row>
      <xdr:rowOff>19050</xdr:rowOff>
    </xdr:from>
    <xdr:to>
      <xdr:col>12</xdr:col>
      <xdr:colOff>351064</xdr:colOff>
      <xdr:row>3</xdr:row>
      <xdr:rowOff>78724</xdr:rowOff>
    </xdr:to>
    <xdr:pic>
      <xdr:nvPicPr>
        <xdr:cNvPr id="2" name="WordPictureWatermark5022110" descr="Hoja_Constitucional_Carta_CMYK-0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65196" b="87006"/>
        <a:stretch>
          <a:fillRect/>
        </a:stretch>
      </xdr:blipFill>
      <xdr:spPr bwMode="auto">
        <a:xfrm>
          <a:off x="11358129" y="19050"/>
          <a:ext cx="1584985" cy="735949"/>
        </a:xfrm>
        <a:prstGeom prst="rect">
          <a:avLst/>
        </a:prstGeom>
        <a:noFill/>
      </xdr:spPr>
    </xdr:pic>
    <xdr:clientData/>
  </xdr:twoCellAnchor>
  <xdr:twoCellAnchor>
    <xdr:from>
      <xdr:col>10</xdr:col>
      <xdr:colOff>356754</xdr:colOff>
      <xdr:row>0</xdr:row>
      <xdr:rowOff>19050</xdr:rowOff>
    </xdr:from>
    <xdr:to>
      <xdr:col>12</xdr:col>
      <xdr:colOff>351064</xdr:colOff>
      <xdr:row>3</xdr:row>
      <xdr:rowOff>78724</xdr:rowOff>
    </xdr:to>
    <xdr:pic>
      <xdr:nvPicPr>
        <xdr:cNvPr id="3" name="WordPictureWatermark5022110" descr="Hoja_Constitucional_Carta_CMYK-01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65196" b="87006"/>
        <a:stretch>
          <a:fillRect/>
        </a:stretch>
      </xdr:blipFill>
      <xdr:spPr bwMode="auto">
        <a:xfrm>
          <a:off x="11358129" y="19050"/>
          <a:ext cx="1584985" cy="735949"/>
        </a:xfrm>
        <a:prstGeom prst="rect">
          <a:avLst/>
        </a:prstGeom>
        <a:noFill/>
      </xdr:spPr>
    </xdr:pic>
    <xdr:clientData/>
  </xdr:twoCellAnchor>
  <xdr:twoCellAnchor>
    <xdr:from>
      <xdr:col>0</xdr:col>
      <xdr:colOff>409575</xdr:colOff>
      <xdr:row>0</xdr:row>
      <xdr:rowOff>19050</xdr:rowOff>
    </xdr:from>
    <xdr:to>
      <xdr:col>1</xdr:col>
      <xdr:colOff>409575</xdr:colOff>
      <xdr:row>2</xdr:row>
      <xdr:rowOff>174522</xdr:rowOff>
    </xdr:to>
    <xdr:pic>
      <xdr:nvPicPr>
        <xdr:cNvPr id="4" name="WordPictureWatermark5022110" descr="Hoja_Constitucional_Carta_CMYK-01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1330" r="72304" b="87382"/>
        <a:stretch>
          <a:fillRect/>
        </a:stretch>
      </xdr:blipFill>
      <xdr:spPr bwMode="auto">
        <a:xfrm>
          <a:off x="409575" y="19050"/>
          <a:ext cx="1009650" cy="641247"/>
        </a:xfrm>
        <a:prstGeom prst="rect">
          <a:avLst/>
        </a:prstGeom>
        <a:noFill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356754</xdr:colOff>
      <xdr:row>0</xdr:row>
      <xdr:rowOff>19050</xdr:rowOff>
    </xdr:from>
    <xdr:to>
      <xdr:col>12</xdr:col>
      <xdr:colOff>351064</xdr:colOff>
      <xdr:row>3</xdr:row>
      <xdr:rowOff>78724</xdr:rowOff>
    </xdr:to>
    <xdr:pic>
      <xdr:nvPicPr>
        <xdr:cNvPr id="2" name="WordPictureWatermark5022110" descr="Hoja_Constitucional_Carta_CMYK-0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65196" b="87006"/>
        <a:stretch>
          <a:fillRect/>
        </a:stretch>
      </xdr:blipFill>
      <xdr:spPr bwMode="auto">
        <a:xfrm>
          <a:off x="11358129" y="19050"/>
          <a:ext cx="1518310" cy="735949"/>
        </a:xfrm>
        <a:prstGeom prst="rect">
          <a:avLst/>
        </a:prstGeom>
        <a:noFill/>
      </xdr:spPr>
    </xdr:pic>
    <xdr:clientData/>
  </xdr:twoCellAnchor>
  <xdr:twoCellAnchor>
    <xdr:from>
      <xdr:col>10</xdr:col>
      <xdr:colOff>356754</xdr:colOff>
      <xdr:row>0</xdr:row>
      <xdr:rowOff>19050</xdr:rowOff>
    </xdr:from>
    <xdr:to>
      <xdr:col>12</xdr:col>
      <xdr:colOff>351064</xdr:colOff>
      <xdr:row>3</xdr:row>
      <xdr:rowOff>78724</xdr:rowOff>
    </xdr:to>
    <xdr:pic>
      <xdr:nvPicPr>
        <xdr:cNvPr id="3" name="WordPictureWatermark5022110" descr="Hoja_Constitucional_Carta_CMYK-01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65196" b="87006"/>
        <a:stretch>
          <a:fillRect/>
        </a:stretch>
      </xdr:blipFill>
      <xdr:spPr bwMode="auto">
        <a:xfrm>
          <a:off x="11358129" y="19050"/>
          <a:ext cx="1518310" cy="735949"/>
        </a:xfrm>
        <a:prstGeom prst="rect">
          <a:avLst/>
        </a:prstGeom>
        <a:noFill/>
      </xdr:spPr>
    </xdr:pic>
    <xdr:clientData/>
  </xdr:twoCellAnchor>
  <xdr:twoCellAnchor>
    <xdr:from>
      <xdr:col>0</xdr:col>
      <xdr:colOff>409575</xdr:colOff>
      <xdr:row>0</xdr:row>
      <xdr:rowOff>19050</xdr:rowOff>
    </xdr:from>
    <xdr:to>
      <xdr:col>1</xdr:col>
      <xdr:colOff>409575</xdr:colOff>
      <xdr:row>2</xdr:row>
      <xdr:rowOff>174522</xdr:rowOff>
    </xdr:to>
    <xdr:pic>
      <xdr:nvPicPr>
        <xdr:cNvPr id="4" name="WordPictureWatermark5022110" descr="Hoja_Constitucional_Carta_CMYK-01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1330" r="72304" b="87382"/>
        <a:stretch>
          <a:fillRect/>
        </a:stretch>
      </xdr:blipFill>
      <xdr:spPr bwMode="auto">
        <a:xfrm>
          <a:off x="409575" y="19050"/>
          <a:ext cx="1009650" cy="641247"/>
        </a:xfrm>
        <a:prstGeom prst="rect">
          <a:avLst/>
        </a:prstGeom>
        <a:noFill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356754</xdr:colOff>
      <xdr:row>0</xdr:row>
      <xdr:rowOff>19050</xdr:rowOff>
    </xdr:from>
    <xdr:to>
      <xdr:col>12</xdr:col>
      <xdr:colOff>351064</xdr:colOff>
      <xdr:row>3</xdr:row>
      <xdr:rowOff>78724</xdr:rowOff>
    </xdr:to>
    <xdr:pic>
      <xdr:nvPicPr>
        <xdr:cNvPr id="2" name="WordPictureWatermark5022110" descr="Hoja_Constitucional_Carta_CMYK-0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65196" b="87006"/>
        <a:stretch>
          <a:fillRect/>
        </a:stretch>
      </xdr:blipFill>
      <xdr:spPr bwMode="auto">
        <a:xfrm>
          <a:off x="11358129" y="19050"/>
          <a:ext cx="1518310" cy="735949"/>
        </a:xfrm>
        <a:prstGeom prst="rect">
          <a:avLst/>
        </a:prstGeom>
        <a:noFill/>
      </xdr:spPr>
    </xdr:pic>
    <xdr:clientData/>
  </xdr:twoCellAnchor>
  <xdr:twoCellAnchor>
    <xdr:from>
      <xdr:col>10</xdr:col>
      <xdr:colOff>356754</xdr:colOff>
      <xdr:row>0</xdr:row>
      <xdr:rowOff>19050</xdr:rowOff>
    </xdr:from>
    <xdr:to>
      <xdr:col>12</xdr:col>
      <xdr:colOff>351064</xdr:colOff>
      <xdr:row>3</xdr:row>
      <xdr:rowOff>78724</xdr:rowOff>
    </xdr:to>
    <xdr:pic>
      <xdr:nvPicPr>
        <xdr:cNvPr id="3" name="WordPictureWatermark5022110" descr="Hoja_Constitucional_Carta_CMYK-01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65196" b="87006"/>
        <a:stretch>
          <a:fillRect/>
        </a:stretch>
      </xdr:blipFill>
      <xdr:spPr bwMode="auto">
        <a:xfrm>
          <a:off x="11358129" y="19050"/>
          <a:ext cx="1518310" cy="735949"/>
        </a:xfrm>
        <a:prstGeom prst="rect">
          <a:avLst/>
        </a:prstGeom>
        <a:noFill/>
      </xdr:spPr>
    </xdr:pic>
    <xdr:clientData/>
  </xdr:twoCellAnchor>
  <xdr:twoCellAnchor>
    <xdr:from>
      <xdr:col>0</xdr:col>
      <xdr:colOff>409575</xdr:colOff>
      <xdr:row>0</xdr:row>
      <xdr:rowOff>19050</xdr:rowOff>
    </xdr:from>
    <xdr:to>
      <xdr:col>1</xdr:col>
      <xdr:colOff>409575</xdr:colOff>
      <xdr:row>2</xdr:row>
      <xdr:rowOff>174522</xdr:rowOff>
    </xdr:to>
    <xdr:pic>
      <xdr:nvPicPr>
        <xdr:cNvPr id="4" name="WordPictureWatermark5022110" descr="Hoja_Constitucional_Carta_CMYK-01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1330" r="72304" b="87382"/>
        <a:stretch>
          <a:fillRect/>
        </a:stretch>
      </xdr:blipFill>
      <xdr:spPr bwMode="auto">
        <a:xfrm>
          <a:off x="409575" y="19050"/>
          <a:ext cx="1009650" cy="641247"/>
        </a:xfrm>
        <a:prstGeom prst="rect">
          <a:avLst/>
        </a:prstGeom>
        <a:noFill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356754</xdr:colOff>
      <xdr:row>0</xdr:row>
      <xdr:rowOff>19050</xdr:rowOff>
    </xdr:from>
    <xdr:to>
      <xdr:col>12</xdr:col>
      <xdr:colOff>351064</xdr:colOff>
      <xdr:row>3</xdr:row>
      <xdr:rowOff>78724</xdr:rowOff>
    </xdr:to>
    <xdr:pic>
      <xdr:nvPicPr>
        <xdr:cNvPr id="2" name="WordPictureWatermark5022110" descr="Hoja_Constitucional_Carta_CMYK-0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65196" b="87006"/>
        <a:stretch>
          <a:fillRect/>
        </a:stretch>
      </xdr:blipFill>
      <xdr:spPr bwMode="auto">
        <a:xfrm>
          <a:off x="11358129" y="19050"/>
          <a:ext cx="1518310" cy="735949"/>
        </a:xfrm>
        <a:prstGeom prst="rect">
          <a:avLst/>
        </a:prstGeom>
        <a:noFill/>
      </xdr:spPr>
    </xdr:pic>
    <xdr:clientData/>
  </xdr:twoCellAnchor>
  <xdr:twoCellAnchor>
    <xdr:from>
      <xdr:col>10</xdr:col>
      <xdr:colOff>356754</xdr:colOff>
      <xdr:row>0</xdr:row>
      <xdr:rowOff>19050</xdr:rowOff>
    </xdr:from>
    <xdr:to>
      <xdr:col>12</xdr:col>
      <xdr:colOff>351064</xdr:colOff>
      <xdr:row>3</xdr:row>
      <xdr:rowOff>78724</xdr:rowOff>
    </xdr:to>
    <xdr:pic>
      <xdr:nvPicPr>
        <xdr:cNvPr id="3" name="WordPictureWatermark5022110" descr="Hoja_Constitucional_Carta_CMYK-01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65196" b="87006"/>
        <a:stretch>
          <a:fillRect/>
        </a:stretch>
      </xdr:blipFill>
      <xdr:spPr bwMode="auto">
        <a:xfrm>
          <a:off x="11358129" y="19050"/>
          <a:ext cx="1518310" cy="735949"/>
        </a:xfrm>
        <a:prstGeom prst="rect">
          <a:avLst/>
        </a:prstGeom>
        <a:noFill/>
      </xdr:spPr>
    </xdr:pic>
    <xdr:clientData/>
  </xdr:twoCellAnchor>
  <xdr:twoCellAnchor>
    <xdr:from>
      <xdr:col>0</xdr:col>
      <xdr:colOff>409575</xdr:colOff>
      <xdr:row>0</xdr:row>
      <xdr:rowOff>19050</xdr:rowOff>
    </xdr:from>
    <xdr:to>
      <xdr:col>1</xdr:col>
      <xdr:colOff>409575</xdr:colOff>
      <xdr:row>2</xdr:row>
      <xdr:rowOff>174522</xdr:rowOff>
    </xdr:to>
    <xdr:pic>
      <xdr:nvPicPr>
        <xdr:cNvPr id="4" name="WordPictureWatermark5022110" descr="Hoja_Constitucional_Carta_CMYK-01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1330" r="72304" b="87382"/>
        <a:stretch>
          <a:fillRect/>
        </a:stretch>
      </xdr:blipFill>
      <xdr:spPr bwMode="auto">
        <a:xfrm>
          <a:off x="409575" y="19050"/>
          <a:ext cx="1009650" cy="641247"/>
        </a:xfrm>
        <a:prstGeom prst="rect">
          <a:avLst/>
        </a:prstGeom>
        <a:noFill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0</xdr:row>
      <xdr:rowOff>57150</xdr:rowOff>
    </xdr:from>
    <xdr:to>
      <xdr:col>1</xdr:col>
      <xdr:colOff>276225</xdr:colOff>
      <xdr:row>3</xdr:row>
      <xdr:rowOff>26714</xdr:rowOff>
    </xdr:to>
    <xdr:pic>
      <xdr:nvPicPr>
        <xdr:cNvPr id="7" name="Picture 3" descr="C:\Users\usuario\Desktop\ESCUDO XLI.jpg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5775" y="57150"/>
          <a:ext cx="800100" cy="645839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485775</xdr:colOff>
      <xdr:row>0</xdr:row>
      <xdr:rowOff>114300</xdr:rowOff>
    </xdr:from>
    <xdr:to>
      <xdr:col>12</xdr:col>
      <xdr:colOff>63996</xdr:colOff>
      <xdr:row>3</xdr:row>
      <xdr:rowOff>49477</xdr:rowOff>
    </xdr:to>
    <xdr:pic>
      <xdr:nvPicPr>
        <xdr:cNvPr id="8" name="Picture 2" descr="C:\Users\usuario\Desktop\logo 1.jpg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487150" y="114300"/>
          <a:ext cx="1168896" cy="611452"/>
        </a:xfrm>
        <a:prstGeom prst="rect">
          <a:avLst/>
        </a:prstGeom>
        <a:noFill/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295275</xdr:colOff>
      <xdr:row>0</xdr:row>
      <xdr:rowOff>47625</xdr:rowOff>
    </xdr:from>
    <xdr:to>
      <xdr:col>1</xdr:col>
      <xdr:colOff>85725</xdr:colOff>
      <xdr:row>3</xdr:row>
      <xdr:rowOff>17189</xdr:rowOff>
    </xdr:to>
    <xdr:pic>
      <xdr:nvPicPr>
        <xdr:cNvPr id="7" name="Picture 3" descr="C:\Users\usuario\Desktop\ESCUDO XLI.jpg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5275" y="47625"/>
          <a:ext cx="800100" cy="645839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295275</xdr:colOff>
      <xdr:row>0</xdr:row>
      <xdr:rowOff>104775</xdr:rowOff>
    </xdr:from>
    <xdr:to>
      <xdr:col>11</xdr:col>
      <xdr:colOff>702171</xdr:colOff>
      <xdr:row>3</xdr:row>
      <xdr:rowOff>39952</xdr:rowOff>
    </xdr:to>
    <xdr:pic>
      <xdr:nvPicPr>
        <xdr:cNvPr id="8" name="Picture 2" descr="C:\Users\usuario\Desktop\logo 1.jpg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296650" y="104775"/>
          <a:ext cx="1168896" cy="611452"/>
        </a:xfrm>
        <a:prstGeom prst="rect">
          <a:avLst/>
        </a:prstGeom>
        <a:noFill/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438150</xdr:colOff>
      <xdr:row>0</xdr:row>
      <xdr:rowOff>57150</xdr:rowOff>
    </xdr:from>
    <xdr:to>
      <xdr:col>1</xdr:col>
      <xdr:colOff>228600</xdr:colOff>
      <xdr:row>3</xdr:row>
      <xdr:rowOff>26714</xdr:rowOff>
    </xdr:to>
    <xdr:pic>
      <xdr:nvPicPr>
        <xdr:cNvPr id="7" name="Picture 3" descr="C:\Users\usuario\Desktop\ESCUDO XLI.jpg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8150" y="57150"/>
          <a:ext cx="800100" cy="645839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438150</xdr:colOff>
      <xdr:row>0</xdr:row>
      <xdr:rowOff>114300</xdr:rowOff>
    </xdr:from>
    <xdr:to>
      <xdr:col>12</xdr:col>
      <xdr:colOff>83046</xdr:colOff>
      <xdr:row>3</xdr:row>
      <xdr:rowOff>49477</xdr:rowOff>
    </xdr:to>
    <xdr:pic>
      <xdr:nvPicPr>
        <xdr:cNvPr id="8" name="Picture 2" descr="C:\Users\usuario\Desktop\logo 1.jpg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439525" y="114300"/>
          <a:ext cx="1168896" cy="611452"/>
        </a:xfrm>
        <a:prstGeom prst="rect">
          <a:avLst/>
        </a:prstGeom>
        <a:noFill/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714375</xdr:colOff>
      <xdr:row>0</xdr:row>
      <xdr:rowOff>85725</xdr:rowOff>
    </xdr:from>
    <xdr:to>
      <xdr:col>1</xdr:col>
      <xdr:colOff>504825</xdr:colOff>
      <xdr:row>3</xdr:row>
      <xdr:rowOff>55289</xdr:rowOff>
    </xdr:to>
    <xdr:pic>
      <xdr:nvPicPr>
        <xdr:cNvPr id="7" name="Picture 3" descr="C:\Users\usuario\Desktop\ESCUDO XLI.jpg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14375" y="85725"/>
          <a:ext cx="800100" cy="645839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714375</xdr:colOff>
      <xdr:row>0</xdr:row>
      <xdr:rowOff>142875</xdr:rowOff>
    </xdr:from>
    <xdr:to>
      <xdr:col>12</xdr:col>
      <xdr:colOff>359271</xdr:colOff>
      <xdr:row>3</xdr:row>
      <xdr:rowOff>78052</xdr:rowOff>
    </xdr:to>
    <xdr:pic>
      <xdr:nvPicPr>
        <xdr:cNvPr id="8" name="Picture 2" descr="C:\Users\usuario\Desktop\logo 1.jpg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715750" y="142875"/>
          <a:ext cx="1168896" cy="611452"/>
        </a:xfrm>
        <a:prstGeom prst="rect">
          <a:avLst/>
        </a:prstGeom>
        <a:noFill/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666750</xdr:colOff>
      <xdr:row>0</xdr:row>
      <xdr:rowOff>85725</xdr:rowOff>
    </xdr:from>
    <xdr:to>
      <xdr:col>1</xdr:col>
      <xdr:colOff>457200</xdr:colOff>
      <xdr:row>3</xdr:row>
      <xdr:rowOff>55289</xdr:rowOff>
    </xdr:to>
    <xdr:pic>
      <xdr:nvPicPr>
        <xdr:cNvPr id="7" name="Picture 3" descr="C:\Users\usuario\Desktop\ESCUDO XLI.jpg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0" y="85725"/>
          <a:ext cx="800100" cy="645839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666750</xdr:colOff>
      <xdr:row>0</xdr:row>
      <xdr:rowOff>142875</xdr:rowOff>
    </xdr:from>
    <xdr:to>
      <xdr:col>12</xdr:col>
      <xdr:colOff>311646</xdr:colOff>
      <xdr:row>3</xdr:row>
      <xdr:rowOff>78052</xdr:rowOff>
    </xdr:to>
    <xdr:pic>
      <xdr:nvPicPr>
        <xdr:cNvPr id="8" name="Picture 2" descr="C:\Users\usuario\Desktop\logo 1.jpg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668125" y="142875"/>
          <a:ext cx="1168896" cy="611452"/>
        </a:xfrm>
        <a:prstGeom prst="rect">
          <a:avLst/>
        </a:prstGeom>
        <a:noFill/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0</xdr:row>
      <xdr:rowOff>76200</xdr:rowOff>
    </xdr:from>
    <xdr:to>
      <xdr:col>1</xdr:col>
      <xdr:colOff>171450</xdr:colOff>
      <xdr:row>3</xdr:row>
      <xdr:rowOff>45764</xdr:rowOff>
    </xdr:to>
    <xdr:pic>
      <xdr:nvPicPr>
        <xdr:cNvPr id="5" name="Picture 3" descr="C:\Users\usuario\Desktop\ESCUDO XLI.jpg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76200"/>
          <a:ext cx="800100" cy="645839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381000</xdr:colOff>
      <xdr:row>0</xdr:row>
      <xdr:rowOff>133350</xdr:rowOff>
    </xdr:from>
    <xdr:to>
      <xdr:col>12</xdr:col>
      <xdr:colOff>25896</xdr:colOff>
      <xdr:row>3</xdr:row>
      <xdr:rowOff>68527</xdr:rowOff>
    </xdr:to>
    <xdr:pic>
      <xdr:nvPicPr>
        <xdr:cNvPr id="6" name="Picture 2" descr="C:\Users\usuario\Desktop\logo 1.jpg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382375" y="133350"/>
          <a:ext cx="1168896" cy="611452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356754</xdr:colOff>
      <xdr:row>0</xdr:row>
      <xdr:rowOff>19050</xdr:rowOff>
    </xdr:from>
    <xdr:to>
      <xdr:col>12</xdr:col>
      <xdr:colOff>351064</xdr:colOff>
      <xdr:row>3</xdr:row>
      <xdr:rowOff>78724</xdr:rowOff>
    </xdr:to>
    <xdr:pic>
      <xdr:nvPicPr>
        <xdr:cNvPr id="2" name="WordPictureWatermark5022110" descr="Hoja_Constitucional_Carta_CMYK-0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65196" b="87006"/>
        <a:stretch>
          <a:fillRect/>
        </a:stretch>
      </xdr:blipFill>
      <xdr:spPr bwMode="auto">
        <a:xfrm>
          <a:off x="11358129" y="19050"/>
          <a:ext cx="1584985" cy="735949"/>
        </a:xfrm>
        <a:prstGeom prst="rect">
          <a:avLst/>
        </a:prstGeom>
        <a:noFill/>
      </xdr:spPr>
    </xdr:pic>
    <xdr:clientData/>
  </xdr:twoCellAnchor>
  <xdr:twoCellAnchor>
    <xdr:from>
      <xdr:col>10</xdr:col>
      <xdr:colOff>356754</xdr:colOff>
      <xdr:row>0</xdr:row>
      <xdr:rowOff>19050</xdr:rowOff>
    </xdr:from>
    <xdr:to>
      <xdr:col>12</xdr:col>
      <xdr:colOff>351064</xdr:colOff>
      <xdr:row>3</xdr:row>
      <xdr:rowOff>78724</xdr:rowOff>
    </xdr:to>
    <xdr:pic>
      <xdr:nvPicPr>
        <xdr:cNvPr id="3" name="WordPictureWatermark5022110" descr="Hoja_Constitucional_Carta_CMYK-0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65196" b="87006"/>
        <a:stretch>
          <a:fillRect/>
        </a:stretch>
      </xdr:blipFill>
      <xdr:spPr bwMode="auto">
        <a:xfrm>
          <a:off x="11358129" y="19050"/>
          <a:ext cx="1584985" cy="735949"/>
        </a:xfrm>
        <a:prstGeom prst="rect">
          <a:avLst/>
        </a:prstGeom>
        <a:noFill/>
      </xdr:spPr>
    </xdr:pic>
    <xdr:clientData/>
  </xdr:twoCellAnchor>
  <xdr:twoCellAnchor>
    <xdr:from>
      <xdr:col>0</xdr:col>
      <xdr:colOff>409575</xdr:colOff>
      <xdr:row>0</xdr:row>
      <xdr:rowOff>19050</xdr:rowOff>
    </xdr:from>
    <xdr:to>
      <xdr:col>1</xdr:col>
      <xdr:colOff>409575</xdr:colOff>
      <xdr:row>2</xdr:row>
      <xdr:rowOff>174522</xdr:rowOff>
    </xdr:to>
    <xdr:pic>
      <xdr:nvPicPr>
        <xdr:cNvPr id="4" name="WordPictureWatermark5022110" descr="Hoja_Constitucional_Carta_CMYK-01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1330" r="72304" b="87382"/>
        <a:stretch>
          <a:fillRect/>
        </a:stretch>
      </xdr:blipFill>
      <xdr:spPr bwMode="auto">
        <a:xfrm>
          <a:off x="409575" y="19050"/>
          <a:ext cx="1009650" cy="641247"/>
        </a:xfrm>
        <a:prstGeom prst="rect">
          <a:avLst/>
        </a:prstGeom>
        <a:noFill/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600075</xdr:colOff>
      <xdr:row>0</xdr:row>
      <xdr:rowOff>152400</xdr:rowOff>
    </xdr:from>
    <xdr:to>
      <xdr:col>1</xdr:col>
      <xdr:colOff>390525</xdr:colOff>
      <xdr:row>3</xdr:row>
      <xdr:rowOff>121964</xdr:rowOff>
    </xdr:to>
    <xdr:pic>
      <xdr:nvPicPr>
        <xdr:cNvPr id="7" name="Picture 3" descr="C:\Users\usuario\Desktop\ESCUDO XLI.jpg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0075" y="152400"/>
          <a:ext cx="800100" cy="645839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600075</xdr:colOff>
      <xdr:row>0</xdr:row>
      <xdr:rowOff>209550</xdr:rowOff>
    </xdr:from>
    <xdr:to>
      <xdr:col>12</xdr:col>
      <xdr:colOff>244971</xdr:colOff>
      <xdr:row>3</xdr:row>
      <xdr:rowOff>144727</xdr:rowOff>
    </xdr:to>
    <xdr:pic>
      <xdr:nvPicPr>
        <xdr:cNvPr id="8" name="Picture 2" descr="C:\Users\usuario\Desktop\logo 1.jpg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601450" y="209550"/>
          <a:ext cx="1168896" cy="611452"/>
        </a:xfrm>
        <a:prstGeom prst="rect">
          <a:avLst/>
        </a:prstGeom>
        <a:noFill/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95250</xdr:rowOff>
    </xdr:from>
    <xdr:to>
      <xdr:col>1</xdr:col>
      <xdr:colOff>161925</xdr:colOff>
      <xdr:row>3</xdr:row>
      <xdr:rowOff>64814</xdr:rowOff>
    </xdr:to>
    <xdr:pic>
      <xdr:nvPicPr>
        <xdr:cNvPr id="7" name="Picture 3" descr="C:\Users\usuario\Desktop\ESCUDO XLI.jpg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1475" y="95250"/>
          <a:ext cx="800100" cy="645839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371475</xdr:colOff>
      <xdr:row>0</xdr:row>
      <xdr:rowOff>152400</xdr:rowOff>
    </xdr:from>
    <xdr:to>
      <xdr:col>12</xdr:col>
      <xdr:colOff>16371</xdr:colOff>
      <xdr:row>3</xdr:row>
      <xdr:rowOff>87577</xdr:rowOff>
    </xdr:to>
    <xdr:pic>
      <xdr:nvPicPr>
        <xdr:cNvPr id="8" name="Picture 2" descr="C:\Users\usuario\Desktop\logo 1.jpg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372850" y="152400"/>
          <a:ext cx="1168896" cy="611452"/>
        </a:xfrm>
        <a:prstGeom prst="rect">
          <a:avLst/>
        </a:prstGeom>
        <a:noFill/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819150</xdr:colOff>
      <xdr:row>0</xdr:row>
      <xdr:rowOff>114300</xdr:rowOff>
    </xdr:from>
    <xdr:to>
      <xdr:col>1</xdr:col>
      <xdr:colOff>609600</xdr:colOff>
      <xdr:row>3</xdr:row>
      <xdr:rowOff>83864</xdr:rowOff>
    </xdr:to>
    <xdr:pic>
      <xdr:nvPicPr>
        <xdr:cNvPr id="7" name="Picture 3" descr="C:\Users\usuario\Desktop\ESCUDO XLI.jpg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19150" y="114300"/>
          <a:ext cx="800100" cy="645839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57150</xdr:colOff>
      <xdr:row>0</xdr:row>
      <xdr:rowOff>171450</xdr:rowOff>
    </xdr:from>
    <xdr:to>
      <xdr:col>12</xdr:col>
      <xdr:colOff>464046</xdr:colOff>
      <xdr:row>3</xdr:row>
      <xdr:rowOff>106627</xdr:rowOff>
    </xdr:to>
    <xdr:pic>
      <xdr:nvPicPr>
        <xdr:cNvPr id="8" name="Picture 2" descr="C:\Users\usuario\Desktop\logo 1.jpg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820525" y="171450"/>
          <a:ext cx="1168896" cy="611452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356754</xdr:colOff>
      <xdr:row>0</xdr:row>
      <xdr:rowOff>19050</xdr:rowOff>
    </xdr:from>
    <xdr:to>
      <xdr:col>12</xdr:col>
      <xdr:colOff>351064</xdr:colOff>
      <xdr:row>3</xdr:row>
      <xdr:rowOff>78724</xdr:rowOff>
    </xdr:to>
    <xdr:pic>
      <xdr:nvPicPr>
        <xdr:cNvPr id="2" name="WordPictureWatermark5022110" descr="Hoja_Constitucional_Carta_CMYK-0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65196" b="87006"/>
        <a:stretch>
          <a:fillRect/>
        </a:stretch>
      </xdr:blipFill>
      <xdr:spPr bwMode="auto">
        <a:xfrm>
          <a:off x="11358129" y="19050"/>
          <a:ext cx="1584985" cy="735949"/>
        </a:xfrm>
        <a:prstGeom prst="rect">
          <a:avLst/>
        </a:prstGeom>
        <a:noFill/>
      </xdr:spPr>
    </xdr:pic>
    <xdr:clientData/>
  </xdr:twoCellAnchor>
  <xdr:twoCellAnchor>
    <xdr:from>
      <xdr:col>10</xdr:col>
      <xdr:colOff>356754</xdr:colOff>
      <xdr:row>0</xdr:row>
      <xdr:rowOff>19050</xdr:rowOff>
    </xdr:from>
    <xdr:to>
      <xdr:col>12</xdr:col>
      <xdr:colOff>351064</xdr:colOff>
      <xdr:row>3</xdr:row>
      <xdr:rowOff>78724</xdr:rowOff>
    </xdr:to>
    <xdr:pic>
      <xdr:nvPicPr>
        <xdr:cNvPr id="3" name="WordPictureWatermark5022110" descr="Hoja_Constitucional_Carta_CMYK-0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65196" b="87006"/>
        <a:stretch>
          <a:fillRect/>
        </a:stretch>
      </xdr:blipFill>
      <xdr:spPr bwMode="auto">
        <a:xfrm>
          <a:off x="11358129" y="19050"/>
          <a:ext cx="1584985" cy="735949"/>
        </a:xfrm>
        <a:prstGeom prst="rect">
          <a:avLst/>
        </a:prstGeom>
        <a:noFill/>
      </xdr:spPr>
    </xdr:pic>
    <xdr:clientData/>
  </xdr:twoCellAnchor>
  <xdr:twoCellAnchor>
    <xdr:from>
      <xdr:col>0</xdr:col>
      <xdr:colOff>409575</xdr:colOff>
      <xdr:row>0</xdr:row>
      <xdr:rowOff>19050</xdr:rowOff>
    </xdr:from>
    <xdr:to>
      <xdr:col>1</xdr:col>
      <xdr:colOff>409575</xdr:colOff>
      <xdr:row>2</xdr:row>
      <xdr:rowOff>174522</xdr:rowOff>
    </xdr:to>
    <xdr:pic>
      <xdr:nvPicPr>
        <xdr:cNvPr id="4" name="WordPictureWatermark5022110" descr="Hoja_Constitucional_Carta_CMYK-01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1330" r="72304" b="87382"/>
        <a:stretch>
          <a:fillRect/>
        </a:stretch>
      </xdr:blipFill>
      <xdr:spPr bwMode="auto">
        <a:xfrm>
          <a:off x="409575" y="19050"/>
          <a:ext cx="1009650" cy="641247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356754</xdr:colOff>
      <xdr:row>0</xdr:row>
      <xdr:rowOff>19050</xdr:rowOff>
    </xdr:from>
    <xdr:to>
      <xdr:col>12</xdr:col>
      <xdr:colOff>351064</xdr:colOff>
      <xdr:row>3</xdr:row>
      <xdr:rowOff>78724</xdr:rowOff>
    </xdr:to>
    <xdr:pic>
      <xdr:nvPicPr>
        <xdr:cNvPr id="2" name="WordPictureWatermark5022110" descr="Hoja_Constitucional_Carta_CMYK-0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65196" b="87006"/>
        <a:stretch>
          <a:fillRect/>
        </a:stretch>
      </xdr:blipFill>
      <xdr:spPr bwMode="auto">
        <a:xfrm>
          <a:off x="11358129" y="19050"/>
          <a:ext cx="1584985" cy="735949"/>
        </a:xfrm>
        <a:prstGeom prst="rect">
          <a:avLst/>
        </a:prstGeom>
        <a:noFill/>
      </xdr:spPr>
    </xdr:pic>
    <xdr:clientData/>
  </xdr:twoCellAnchor>
  <xdr:twoCellAnchor>
    <xdr:from>
      <xdr:col>10</xdr:col>
      <xdr:colOff>356754</xdr:colOff>
      <xdr:row>0</xdr:row>
      <xdr:rowOff>19050</xdr:rowOff>
    </xdr:from>
    <xdr:to>
      <xdr:col>12</xdr:col>
      <xdr:colOff>351064</xdr:colOff>
      <xdr:row>3</xdr:row>
      <xdr:rowOff>78724</xdr:rowOff>
    </xdr:to>
    <xdr:pic>
      <xdr:nvPicPr>
        <xdr:cNvPr id="3" name="WordPictureWatermark5022110" descr="Hoja_Constitucional_Carta_CMYK-01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65196" b="87006"/>
        <a:stretch>
          <a:fillRect/>
        </a:stretch>
      </xdr:blipFill>
      <xdr:spPr bwMode="auto">
        <a:xfrm>
          <a:off x="11358129" y="19050"/>
          <a:ext cx="1584985" cy="735949"/>
        </a:xfrm>
        <a:prstGeom prst="rect">
          <a:avLst/>
        </a:prstGeom>
        <a:noFill/>
      </xdr:spPr>
    </xdr:pic>
    <xdr:clientData/>
  </xdr:twoCellAnchor>
  <xdr:twoCellAnchor>
    <xdr:from>
      <xdr:col>0</xdr:col>
      <xdr:colOff>409575</xdr:colOff>
      <xdr:row>0</xdr:row>
      <xdr:rowOff>19050</xdr:rowOff>
    </xdr:from>
    <xdr:to>
      <xdr:col>1</xdr:col>
      <xdr:colOff>409575</xdr:colOff>
      <xdr:row>2</xdr:row>
      <xdr:rowOff>174522</xdr:rowOff>
    </xdr:to>
    <xdr:pic>
      <xdr:nvPicPr>
        <xdr:cNvPr id="4" name="WordPictureWatermark5022110" descr="Hoja_Constitucional_Carta_CMYK-0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1330" r="72304" b="87382"/>
        <a:stretch>
          <a:fillRect/>
        </a:stretch>
      </xdr:blipFill>
      <xdr:spPr bwMode="auto">
        <a:xfrm>
          <a:off x="409575" y="19050"/>
          <a:ext cx="1009650" cy="641247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356754</xdr:colOff>
      <xdr:row>0</xdr:row>
      <xdr:rowOff>19050</xdr:rowOff>
    </xdr:from>
    <xdr:to>
      <xdr:col>12</xdr:col>
      <xdr:colOff>351064</xdr:colOff>
      <xdr:row>3</xdr:row>
      <xdr:rowOff>78724</xdr:rowOff>
    </xdr:to>
    <xdr:pic>
      <xdr:nvPicPr>
        <xdr:cNvPr id="2" name="WordPictureWatermark5022110" descr="Hoja_Constitucional_Carta_CMYK-0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65196" b="87006"/>
        <a:stretch>
          <a:fillRect/>
        </a:stretch>
      </xdr:blipFill>
      <xdr:spPr bwMode="auto">
        <a:xfrm>
          <a:off x="11358129" y="19050"/>
          <a:ext cx="1584985" cy="735949"/>
        </a:xfrm>
        <a:prstGeom prst="rect">
          <a:avLst/>
        </a:prstGeom>
        <a:noFill/>
      </xdr:spPr>
    </xdr:pic>
    <xdr:clientData/>
  </xdr:twoCellAnchor>
  <xdr:twoCellAnchor>
    <xdr:from>
      <xdr:col>10</xdr:col>
      <xdr:colOff>356754</xdr:colOff>
      <xdr:row>0</xdr:row>
      <xdr:rowOff>19050</xdr:rowOff>
    </xdr:from>
    <xdr:to>
      <xdr:col>12</xdr:col>
      <xdr:colOff>351064</xdr:colOff>
      <xdr:row>3</xdr:row>
      <xdr:rowOff>78724</xdr:rowOff>
    </xdr:to>
    <xdr:pic>
      <xdr:nvPicPr>
        <xdr:cNvPr id="3" name="WordPictureWatermark5022110" descr="Hoja_Constitucional_Carta_CMYK-01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65196" b="87006"/>
        <a:stretch>
          <a:fillRect/>
        </a:stretch>
      </xdr:blipFill>
      <xdr:spPr bwMode="auto">
        <a:xfrm>
          <a:off x="11358129" y="19050"/>
          <a:ext cx="1584985" cy="735949"/>
        </a:xfrm>
        <a:prstGeom prst="rect">
          <a:avLst/>
        </a:prstGeom>
        <a:noFill/>
      </xdr:spPr>
    </xdr:pic>
    <xdr:clientData/>
  </xdr:twoCellAnchor>
  <xdr:twoCellAnchor>
    <xdr:from>
      <xdr:col>0</xdr:col>
      <xdr:colOff>409575</xdr:colOff>
      <xdr:row>0</xdr:row>
      <xdr:rowOff>19050</xdr:rowOff>
    </xdr:from>
    <xdr:to>
      <xdr:col>1</xdr:col>
      <xdr:colOff>409575</xdr:colOff>
      <xdr:row>2</xdr:row>
      <xdr:rowOff>174522</xdr:rowOff>
    </xdr:to>
    <xdr:pic>
      <xdr:nvPicPr>
        <xdr:cNvPr id="4" name="WordPictureWatermark5022110" descr="Hoja_Constitucional_Carta_CMYK-01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1330" r="72304" b="87382"/>
        <a:stretch>
          <a:fillRect/>
        </a:stretch>
      </xdr:blipFill>
      <xdr:spPr bwMode="auto">
        <a:xfrm>
          <a:off x="409575" y="19050"/>
          <a:ext cx="1009650" cy="641247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356754</xdr:colOff>
      <xdr:row>0</xdr:row>
      <xdr:rowOff>19050</xdr:rowOff>
    </xdr:from>
    <xdr:to>
      <xdr:col>12</xdr:col>
      <xdr:colOff>351064</xdr:colOff>
      <xdr:row>3</xdr:row>
      <xdr:rowOff>78724</xdr:rowOff>
    </xdr:to>
    <xdr:pic>
      <xdr:nvPicPr>
        <xdr:cNvPr id="2" name="WordPictureWatermark5022110" descr="Hoja_Constitucional_Carta_CMYK-0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65196" b="87006"/>
        <a:stretch>
          <a:fillRect/>
        </a:stretch>
      </xdr:blipFill>
      <xdr:spPr bwMode="auto">
        <a:xfrm>
          <a:off x="11358129" y="19050"/>
          <a:ext cx="1584985" cy="735949"/>
        </a:xfrm>
        <a:prstGeom prst="rect">
          <a:avLst/>
        </a:prstGeom>
        <a:noFill/>
      </xdr:spPr>
    </xdr:pic>
    <xdr:clientData/>
  </xdr:twoCellAnchor>
  <xdr:twoCellAnchor>
    <xdr:from>
      <xdr:col>10</xdr:col>
      <xdr:colOff>356754</xdr:colOff>
      <xdr:row>0</xdr:row>
      <xdr:rowOff>19050</xdr:rowOff>
    </xdr:from>
    <xdr:to>
      <xdr:col>12</xdr:col>
      <xdr:colOff>351064</xdr:colOff>
      <xdr:row>3</xdr:row>
      <xdr:rowOff>78724</xdr:rowOff>
    </xdr:to>
    <xdr:pic>
      <xdr:nvPicPr>
        <xdr:cNvPr id="3" name="WordPictureWatermark5022110" descr="Hoja_Constitucional_Carta_CMYK-0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65196" b="87006"/>
        <a:stretch>
          <a:fillRect/>
        </a:stretch>
      </xdr:blipFill>
      <xdr:spPr bwMode="auto">
        <a:xfrm>
          <a:off x="11358129" y="19050"/>
          <a:ext cx="1584985" cy="735949"/>
        </a:xfrm>
        <a:prstGeom prst="rect">
          <a:avLst/>
        </a:prstGeom>
        <a:noFill/>
      </xdr:spPr>
    </xdr:pic>
    <xdr:clientData/>
  </xdr:twoCellAnchor>
  <xdr:twoCellAnchor>
    <xdr:from>
      <xdr:col>0</xdr:col>
      <xdr:colOff>409575</xdr:colOff>
      <xdr:row>0</xdr:row>
      <xdr:rowOff>19050</xdr:rowOff>
    </xdr:from>
    <xdr:to>
      <xdr:col>1</xdr:col>
      <xdr:colOff>409575</xdr:colOff>
      <xdr:row>2</xdr:row>
      <xdr:rowOff>174522</xdr:rowOff>
    </xdr:to>
    <xdr:pic>
      <xdr:nvPicPr>
        <xdr:cNvPr id="4" name="WordPictureWatermark5022110" descr="Hoja_Constitucional_Carta_CMYK-01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1330" r="72304" b="87382"/>
        <a:stretch>
          <a:fillRect/>
        </a:stretch>
      </xdr:blipFill>
      <xdr:spPr bwMode="auto">
        <a:xfrm>
          <a:off x="409575" y="19050"/>
          <a:ext cx="1009650" cy="641247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356754</xdr:colOff>
      <xdr:row>0</xdr:row>
      <xdr:rowOff>19050</xdr:rowOff>
    </xdr:from>
    <xdr:to>
      <xdr:col>12</xdr:col>
      <xdr:colOff>351064</xdr:colOff>
      <xdr:row>3</xdr:row>
      <xdr:rowOff>78724</xdr:rowOff>
    </xdr:to>
    <xdr:pic>
      <xdr:nvPicPr>
        <xdr:cNvPr id="2" name="WordPictureWatermark5022110" descr="Hoja_Constitucional_Carta_CMYK-0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65196" b="87006"/>
        <a:stretch>
          <a:fillRect/>
        </a:stretch>
      </xdr:blipFill>
      <xdr:spPr bwMode="auto">
        <a:xfrm>
          <a:off x="11358129" y="19050"/>
          <a:ext cx="1584985" cy="735949"/>
        </a:xfrm>
        <a:prstGeom prst="rect">
          <a:avLst/>
        </a:prstGeom>
        <a:noFill/>
      </xdr:spPr>
    </xdr:pic>
    <xdr:clientData/>
  </xdr:twoCellAnchor>
  <xdr:twoCellAnchor>
    <xdr:from>
      <xdr:col>10</xdr:col>
      <xdr:colOff>356754</xdr:colOff>
      <xdr:row>0</xdr:row>
      <xdr:rowOff>19050</xdr:rowOff>
    </xdr:from>
    <xdr:to>
      <xdr:col>12</xdr:col>
      <xdr:colOff>351064</xdr:colOff>
      <xdr:row>3</xdr:row>
      <xdr:rowOff>78724</xdr:rowOff>
    </xdr:to>
    <xdr:pic>
      <xdr:nvPicPr>
        <xdr:cNvPr id="3" name="WordPictureWatermark5022110" descr="Hoja_Constitucional_Carta_CMYK-01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65196" b="87006"/>
        <a:stretch>
          <a:fillRect/>
        </a:stretch>
      </xdr:blipFill>
      <xdr:spPr bwMode="auto">
        <a:xfrm>
          <a:off x="11358129" y="19050"/>
          <a:ext cx="1584985" cy="735949"/>
        </a:xfrm>
        <a:prstGeom prst="rect">
          <a:avLst/>
        </a:prstGeom>
        <a:noFill/>
      </xdr:spPr>
    </xdr:pic>
    <xdr:clientData/>
  </xdr:twoCellAnchor>
  <xdr:twoCellAnchor>
    <xdr:from>
      <xdr:col>0</xdr:col>
      <xdr:colOff>409575</xdr:colOff>
      <xdr:row>0</xdr:row>
      <xdr:rowOff>19050</xdr:rowOff>
    </xdr:from>
    <xdr:to>
      <xdr:col>1</xdr:col>
      <xdr:colOff>409575</xdr:colOff>
      <xdr:row>2</xdr:row>
      <xdr:rowOff>174522</xdr:rowOff>
    </xdr:to>
    <xdr:pic>
      <xdr:nvPicPr>
        <xdr:cNvPr id="4" name="WordPictureWatermark5022110" descr="Hoja_Constitucional_Carta_CMYK-0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1330" r="72304" b="87382"/>
        <a:stretch>
          <a:fillRect/>
        </a:stretch>
      </xdr:blipFill>
      <xdr:spPr bwMode="auto">
        <a:xfrm>
          <a:off x="409575" y="19050"/>
          <a:ext cx="1009650" cy="641247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356754</xdr:colOff>
      <xdr:row>0</xdr:row>
      <xdr:rowOff>19050</xdr:rowOff>
    </xdr:from>
    <xdr:to>
      <xdr:col>12</xdr:col>
      <xdr:colOff>351064</xdr:colOff>
      <xdr:row>3</xdr:row>
      <xdr:rowOff>78724</xdr:rowOff>
    </xdr:to>
    <xdr:pic>
      <xdr:nvPicPr>
        <xdr:cNvPr id="2" name="WordPictureWatermark5022110" descr="Hoja_Constitucional_Carta_CMYK-0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65196" b="87006"/>
        <a:stretch>
          <a:fillRect/>
        </a:stretch>
      </xdr:blipFill>
      <xdr:spPr bwMode="auto">
        <a:xfrm>
          <a:off x="11358129" y="19050"/>
          <a:ext cx="1584985" cy="735949"/>
        </a:xfrm>
        <a:prstGeom prst="rect">
          <a:avLst/>
        </a:prstGeom>
        <a:noFill/>
      </xdr:spPr>
    </xdr:pic>
    <xdr:clientData/>
  </xdr:twoCellAnchor>
  <xdr:twoCellAnchor>
    <xdr:from>
      <xdr:col>10</xdr:col>
      <xdr:colOff>356754</xdr:colOff>
      <xdr:row>0</xdr:row>
      <xdr:rowOff>19050</xdr:rowOff>
    </xdr:from>
    <xdr:to>
      <xdr:col>12</xdr:col>
      <xdr:colOff>351064</xdr:colOff>
      <xdr:row>3</xdr:row>
      <xdr:rowOff>78724</xdr:rowOff>
    </xdr:to>
    <xdr:pic>
      <xdr:nvPicPr>
        <xdr:cNvPr id="3" name="WordPictureWatermark5022110" descr="Hoja_Constitucional_Carta_CMYK-01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65196" b="87006"/>
        <a:stretch>
          <a:fillRect/>
        </a:stretch>
      </xdr:blipFill>
      <xdr:spPr bwMode="auto">
        <a:xfrm>
          <a:off x="11358129" y="19050"/>
          <a:ext cx="1584985" cy="735949"/>
        </a:xfrm>
        <a:prstGeom prst="rect">
          <a:avLst/>
        </a:prstGeom>
        <a:noFill/>
      </xdr:spPr>
    </xdr:pic>
    <xdr:clientData/>
  </xdr:twoCellAnchor>
  <xdr:twoCellAnchor>
    <xdr:from>
      <xdr:col>0</xdr:col>
      <xdr:colOff>409575</xdr:colOff>
      <xdr:row>0</xdr:row>
      <xdr:rowOff>19050</xdr:rowOff>
    </xdr:from>
    <xdr:to>
      <xdr:col>1</xdr:col>
      <xdr:colOff>409575</xdr:colOff>
      <xdr:row>2</xdr:row>
      <xdr:rowOff>174522</xdr:rowOff>
    </xdr:to>
    <xdr:pic>
      <xdr:nvPicPr>
        <xdr:cNvPr id="4" name="WordPictureWatermark5022110" descr="Hoja_Constitucional_Carta_CMYK-01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1330" r="72304" b="87382"/>
        <a:stretch>
          <a:fillRect/>
        </a:stretch>
      </xdr:blipFill>
      <xdr:spPr bwMode="auto">
        <a:xfrm>
          <a:off x="409575" y="19050"/>
          <a:ext cx="1009650" cy="641247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356754</xdr:colOff>
      <xdr:row>0</xdr:row>
      <xdr:rowOff>19050</xdr:rowOff>
    </xdr:from>
    <xdr:to>
      <xdr:col>12</xdr:col>
      <xdr:colOff>351064</xdr:colOff>
      <xdr:row>3</xdr:row>
      <xdr:rowOff>78724</xdr:rowOff>
    </xdr:to>
    <xdr:pic>
      <xdr:nvPicPr>
        <xdr:cNvPr id="2" name="WordPictureWatermark5022110" descr="Hoja_Constitucional_Carta_CMYK-0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65196" b="87006"/>
        <a:stretch>
          <a:fillRect/>
        </a:stretch>
      </xdr:blipFill>
      <xdr:spPr bwMode="auto">
        <a:xfrm>
          <a:off x="11358129" y="19050"/>
          <a:ext cx="1584985" cy="735949"/>
        </a:xfrm>
        <a:prstGeom prst="rect">
          <a:avLst/>
        </a:prstGeom>
        <a:noFill/>
      </xdr:spPr>
    </xdr:pic>
    <xdr:clientData/>
  </xdr:twoCellAnchor>
  <xdr:twoCellAnchor>
    <xdr:from>
      <xdr:col>10</xdr:col>
      <xdr:colOff>356754</xdr:colOff>
      <xdr:row>0</xdr:row>
      <xdr:rowOff>19050</xdr:rowOff>
    </xdr:from>
    <xdr:to>
      <xdr:col>12</xdr:col>
      <xdr:colOff>351064</xdr:colOff>
      <xdr:row>3</xdr:row>
      <xdr:rowOff>78724</xdr:rowOff>
    </xdr:to>
    <xdr:pic>
      <xdr:nvPicPr>
        <xdr:cNvPr id="3" name="WordPictureWatermark5022110" descr="Hoja_Constitucional_Carta_CMYK-01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65196" b="87006"/>
        <a:stretch>
          <a:fillRect/>
        </a:stretch>
      </xdr:blipFill>
      <xdr:spPr bwMode="auto">
        <a:xfrm>
          <a:off x="11358129" y="19050"/>
          <a:ext cx="1584985" cy="735949"/>
        </a:xfrm>
        <a:prstGeom prst="rect">
          <a:avLst/>
        </a:prstGeom>
        <a:noFill/>
      </xdr:spPr>
    </xdr:pic>
    <xdr:clientData/>
  </xdr:twoCellAnchor>
  <xdr:twoCellAnchor>
    <xdr:from>
      <xdr:col>0</xdr:col>
      <xdr:colOff>409575</xdr:colOff>
      <xdr:row>0</xdr:row>
      <xdr:rowOff>19050</xdr:rowOff>
    </xdr:from>
    <xdr:to>
      <xdr:col>1</xdr:col>
      <xdr:colOff>409575</xdr:colOff>
      <xdr:row>2</xdr:row>
      <xdr:rowOff>174522</xdr:rowOff>
    </xdr:to>
    <xdr:pic>
      <xdr:nvPicPr>
        <xdr:cNvPr id="4" name="WordPictureWatermark5022110" descr="Hoja_Constitucional_Carta_CMYK-0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1330" r="72304" b="87382"/>
        <a:stretch>
          <a:fillRect/>
        </a:stretch>
      </xdr:blipFill>
      <xdr:spPr bwMode="auto">
        <a:xfrm>
          <a:off x="409575" y="19050"/>
          <a:ext cx="1009650" cy="641247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../siapa_2016/siapa_2016.xlsx" TargetMode="Externa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hyperlink" Target="../siapa_2016/siapa_2016.xlsx" TargetMode="External"/><Relationship Id="rId3" Type="http://schemas.openxmlformats.org/officeDocument/2006/relationships/hyperlink" Target="../siapa_2016/siapa_2016_1.xlsx" TargetMode="External"/><Relationship Id="rId7" Type="http://schemas.openxmlformats.org/officeDocument/2006/relationships/hyperlink" Target="../siapa_2016/siapa_2016_1.xlsx" TargetMode="External"/><Relationship Id="rId2" Type="http://schemas.openxmlformats.org/officeDocument/2006/relationships/hyperlink" Target="../siapa_2016/siapa_2016.xlsx" TargetMode="External"/><Relationship Id="rId1" Type="http://schemas.openxmlformats.org/officeDocument/2006/relationships/hyperlink" Target="../siapa_2016/siapa_2016.xlsx" TargetMode="External"/><Relationship Id="rId6" Type="http://schemas.openxmlformats.org/officeDocument/2006/relationships/hyperlink" Target="../siapa_2016/siapa_2016.xlsx" TargetMode="External"/><Relationship Id="rId5" Type="http://schemas.openxmlformats.org/officeDocument/2006/relationships/hyperlink" Target="../siapa_2016/siapa_2016.xlsx" TargetMode="External"/><Relationship Id="rId10" Type="http://schemas.openxmlformats.org/officeDocument/2006/relationships/drawing" Target="../drawings/drawing10.xml"/><Relationship Id="rId4" Type="http://schemas.openxmlformats.org/officeDocument/2006/relationships/hyperlink" Target="../siapa_2016/siapa_2016.xlsx" TargetMode="External"/><Relationship Id="rId9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../siapa_2016/siapa_2016.xlsx" TargetMode="External"/><Relationship Id="rId7" Type="http://schemas.openxmlformats.org/officeDocument/2006/relationships/drawing" Target="../drawings/drawing11.xml"/><Relationship Id="rId2" Type="http://schemas.openxmlformats.org/officeDocument/2006/relationships/hyperlink" Target="../siapa_2016/siapa_2016.xlsx" TargetMode="External"/><Relationship Id="rId1" Type="http://schemas.openxmlformats.org/officeDocument/2006/relationships/hyperlink" Target="../siapa_2016/siapa_2016.xlsx" TargetMode="External"/><Relationship Id="rId6" Type="http://schemas.openxmlformats.org/officeDocument/2006/relationships/printerSettings" Target="../printerSettings/printerSettings12.bin"/><Relationship Id="rId5" Type="http://schemas.openxmlformats.org/officeDocument/2006/relationships/hyperlink" Target="../siapa_2016/siapa_2016.xlsx" TargetMode="External"/><Relationship Id="rId4" Type="http://schemas.openxmlformats.org/officeDocument/2006/relationships/hyperlink" Target="../siapa_2016/siapa_2016.xlsx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../siapa_2016/siapa_2016.xlsx" TargetMode="External"/><Relationship Id="rId7" Type="http://schemas.openxmlformats.org/officeDocument/2006/relationships/drawing" Target="../drawings/drawing12.xml"/><Relationship Id="rId2" Type="http://schemas.openxmlformats.org/officeDocument/2006/relationships/hyperlink" Target="../siapa_2016/siapa_2016_10.xls" TargetMode="External"/><Relationship Id="rId1" Type="http://schemas.openxmlformats.org/officeDocument/2006/relationships/hyperlink" Target="../siapa_2016/siapa_2016_1.xlsx" TargetMode="External"/><Relationship Id="rId6" Type="http://schemas.openxmlformats.org/officeDocument/2006/relationships/printerSettings" Target="../printerSettings/printerSettings13.bin"/><Relationship Id="rId5" Type="http://schemas.openxmlformats.org/officeDocument/2006/relationships/hyperlink" Target="../siapa_2016/siapa_2016_10.xls" TargetMode="External"/><Relationship Id="rId4" Type="http://schemas.openxmlformats.org/officeDocument/2006/relationships/hyperlink" Target="../siapa_2016/siapa_2016_1.xlsx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../siapa_2016/siapa_2016_10.xls" TargetMode="External"/><Relationship Id="rId2" Type="http://schemas.openxmlformats.org/officeDocument/2006/relationships/hyperlink" Target="../siapa_2016/siapa_2016_1.xlsx" TargetMode="External"/><Relationship Id="rId1" Type="http://schemas.openxmlformats.org/officeDocument/2006/relationships/hyperlink" Target="../siapa_2016/siapa_2016.xlsx" TargetMode="External"/><Relationship Id="rId5" Type="http://schemas.openxmlformats.org/officeDocument/2006/relationships/drawing" Target="../drawings/drawing13.xml"/><Relationship Id="rId4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../siapa_2016/SIAPA_2016_7.xls" TargetMode="External"/><Relationship Id="rId13" Type="http://schemas.openxmlformats.org/officeDocument/2006/relationships/hyperlink" Target="../siapa_2016/siapa_2016_10.xls" TargetMode="External"/><Relationship Id="rId18" Type="http://schemas.openxmlformats.org/officeDocument/2006/relationships/drawing" Target="../drawings/drawing14.xml"/><Relationship Id="rId3" Type="http://schemas.openxmlformats.org/officeDocument/2006/relationships/hyperlink" Target="../servicios_publicos_2016/aseo_publico_2016_5.xls" TargetMode="External"/><Relationship Id="rId7" Type="http://schemas.openxmlformats.org/officeDocument/2006/relationships/hyperlink" Target="../siapa_2016/SIAPA_2016_6.xls" TargetMode="External"/><Relationship Id="rId12" Type="http://schemas.openxmlformats.org/officeDocument/2006/relationships/hyperlink" Target="../siapa_2016/siapa_2016_10.xls" TargetMode="External"/><Relationship Id="rId17" Type="http://schemas.openxmlformats.org/officeDocument/2006/relationships/printerSettings" Target="../printerSettings/printerSettings15.bin"/><Relationship Id="rId2" Type="http://schemas.openxmlformats.org/officeDocument/2006/relationships/hyperlink" Target="../servicios_publicos_2016/aseo_publico_2016_4.xls" TargetMode="External"/><Relationship Id="rId16" Type="http://schemas.openxmlformats.org/officeDocument/2006/relationships/hyperlink" Target="../servicios_publicos_2016/panteones_2016_1.xls" TargetMode="External"/><Relationship Id="rId1" Type="http://schemas.openxmlformats.org/officeDocument/2006/relationships/hyperlink" Target="../servicios_publicos_2016/aseo_publico_2016_2.xls" TargetMode="External"/><Relationship Id="rId6" Type="http://schemas.openxmlformats.org/officeDocument/2006/relationships/hyperlink" Target="../siapa_2016/SIAPA_2016_5.xls" TargetMode="External"/><Relationship Id="rId11" Type="http://schemas.openxmlformats.org/officeDocument/2006/relationships/hyperlink" Target="../servicios_publicos_2016/aseo_publico_2016_3.xls" TargetMode="External"/><Relationship Id="rId5" Type="http://schemas.openxmlformats.org/officeDocument/2006/relationships/hyperlink" Target="../siapa_2016/siapa_2016_1.xlsx" TargetMode="External"/><Relationship Id="rId15" Type="http://schemas.openxmlformats.org/officeDocument/2006/relationships/hyperlink" Target="../siapa_2016/SIAPA_2016_7.xls" TargetMode="External"/><Relationship Id="rId10" Type="http://schemas.openxmlformats.org/officeDocument/2006/relationships/hyperlink" Target="../servicios_publicos_2016/panteones_2016_1.xls" TargetMode="External"/><Relationship Id="rId4" Type="http://schemas.openxmlformats.org/officeDocument/2006/relationships/hyperlink" Target="../siapa_2016/siapa_2016.xlsx" TargetMode="External"/><Relationship Id="rId9" Type="http://schemas.openxmlformats.org/officeDocument/2006/relationships/hyperlink" Target="../servicios_publicos_2016/panteones_2016.xls" TargetMode="External"/><Relationship Id="rId14" Type="http://schemas.openxmlformats.org/officeDocument/2006/relationships/hyperlink" Target="../siapa_2016/SIAPA_2016_7.xls" TargetMode="Externa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hyperlink" Target="../siapa_2016/siapa_2016_10.xls" TargetMode="External"/><Relationship Id="rId13" Type="http://schemas.openxmlformats.org/officeDocument/2006/relationships/printerSettings" Target="../printerSettings/printerSettings16.bin"/><Relationship Id="rId3" Type="http://schemas.openxmlformats.org/officeDocument/2006/relationships/hyperlink" Target="../siapa_2016/siapa_2016_10.xls" TargetMode="External"/><Relationship Id="rId7" Type="http://schemas.openxmlformats.org/officeDocument/2006/relationships/hyperlink" Target="../siapa_2016/siapa_2016_1.xlsx" TargetMode="External"/><Relationship Id="rId12" Type="http://schemas.openxmlformats.org/officeDocument/2006/relationships/hyperlink" Target="../siapa_2016/siapa_2016_10.xls" TargetMode="External"/><Relationship Id="rId2" Type="http://schemas.openxmlformats.org/officeDocument/2006/relationships/hyperlink" Target="../siapa_2016/siapa_2016_1.xlsx" TargetMode="External"/><Relationship Id="rId1" Type="http://schemas.openxmlformats.org/officeDocument/2006/relationships/hyperlink" Target="../siapa_2016/siapa_2016.xlsx" TargetMode="External"/><Relationship Id="rId6" Type="http://schemas.openxmlformats.org/officeDocument/2006/relationships/hyperlink" Target="../siapa_2016/siapa_2016_1.xlsx" TargetMode="External"/><Relationship Id="rId11" Type="http://schemas.openxmlformats.org/officeDocument/2006/relationships/hyperlink" Target="../siapa_2016/siapa_2016_10.xls" TargetMode="External"/><Relationship Id="rId5" Type="http://schemas.openxmlformats.org/officeDocument/2006/relationships/hyperlink" Target="../siapa_2016/siapa_2016_1.xlsx" TargetMode="External"/><Relationship Id="rId10" Type="http://schemas.openxmlformats.org/officeDocument/2006/relationships/hyperlink" Target="../siapa_2016/siapa_2016_10.xls" TargetMode="External"/><Relationship Id="rId4" Type="http://schemas.openxmlformats.org/officeDocument/2006/relationships/hyperlink" Target="../siapa_2016/siapa_2016.xlsx" TargetMode="External"/><Relationship Id="rId9" Type="http://schemas.openxmlformats.org/officeDocument/2006/relationships/hyperlink" Target="../siapa_2016/siapa_2016_10.xls" TargetMode="External"/><Relationship Id="rId14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hyperlink" Target="../siapa_2016/siapa_2016.xlsx" TargetMode="External"/><Relationship Id="rId3" Type="http://schemas.openxmlformats.org/officeDocument/2006/relationships/hyperlink" Target="../siapa_2016/siapa_2016_10.xls" TargetMode="External"/><Relationship Id="rId7" Type="http://schemas.openxmlformats.org/officeDocument/2006/relationships/hyperlink" Target="../siapa_2016/siapa_2016.xlsx" TargetMode="External"/><Relationship Id="rId2" Type="http://schemas.openxmlformats.org/officeDocument/2006/relationships/hyperlink" Target="../siapa_2016/siapa_2016_1.xlsx" TargetMode="External"/><Relationship Id="rId1" Type="http://schemas.openxmlformats.org/officeDocument/2006/relationships/hyperlink" Target="../siapa_2016/siapa_2016.xlsx" TargetMode="External"/><Relationship Id="rId6" Type="http://schemas.openxmlformats.org/officeDocument/2006/relationships/hyperlink" Target="../siapa_2016/siapa_2016_10.xls" TargetMode="External"/><Relationship Id="rId11" Type="http://schemas.openxmlformats.org/officeDocument/2006/relationships/drawing" Target="../drawings/drawing16.xml"/><Relationship Id="rId5" Type="http://schemas.openxmlformats.org/officeDocument/2006/relationships/hyperlink" Target="../siapa_2016/siapa_2016.xlsx" TargetMode="External"/><Relationship Id="rId10" Type="http://schemas.openxmlformats.org/officeDocument/2006/relationships/printerSettings" Target="../printerSettings/printerSettings17.bin"/><Relationship Id="rId4" Type="http://schemas.openxmlformats.org/officeDocument/2006/relationships/hyperlink" Target="../siapa_2016/siapa_2016.xlsx" TargetMode="External"/><Relationship Id="rId9" Type="http://schemas.openxmlformats.org/officeDocument/2006/relationships/hyperlink" Target="../siapa_2016/siapa_2016.xlsx" TargetMode="Externa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hyperlink" Target="../siapa_2016/siapa_2016_10.xls" TargetMode="External"/><Relationship Id="rId3" Type="http://schemas.openxmlformats.org/officeDocument/2006/relationships/hyperlink" Target="../siapa_2016/siapa_2016_10.xls" TargetMode="External"/><Relationship Id="rId7" Type="http://schemas.openxmlformats.org/officeDocument/2006/relationships/hyperlink" Target="../siapa_2016/siapa_2016_10.xls" TargetMode="External"/><Relationship Id="rId2" Type="http://schemas.openxmlformats.org/officeDocument/2006/relationships/hyperlink" Target="../siapa_2016/siapa_2016_1.xlsx" TargetMode="External"/><Relationship Id="rId1" Type="http://schemas.openxmlformats.org/officeDocument/2006/relationships/hyperlink" Target="../siapa_2016/siapa_2016.xlsx" TargetMode="External"/><Relationship Id="rId6" Type="http://schemas.openxmlformats.org/officeDocument/2006/relationships/hyperlink" Target="../siapa_2016/siapa_2016_10.xls" TargetMode="External"/><Relationship Id="rId5" Type="http://schemas.openxmlformats.org/officeDocument/2006/relationships/hyperlink" Target="../siapa_2016/siapa_2016_1.xlsx" TargetMode="External"/><Relationship Id="rId10" Type="http://schemas.openxmlformats.org/officeDocument/2006/relationships/drawing" Target="../drawings/drawing17.xml"/><Relationship Id="rId4" Type="http://schemas.openxmlformats.org/officeDocument/2006/relationships/hyperlink" Target="../siapa_2016/siapa_2016.xlsx" TargetMode="External"/><Relationship Id="rId9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hyperlink" Target="../siapa_2016/siapa_2016_1.xlsx" TargetMode="External"/><Relationship Id="rId7" Type="http://schemas.openxmlformats.org/officeDocument/2006/relationships/drawing" Target="../drawings/drawing18.xml"/><Relationship Id="rId2" Type="http://schemas.openxmlformats.org/officeDocument/2006/relationships/hyperlink" Target="../siapa_2016/siapa_2016.xlsx" TargetMode="External"/><Relationship Id="rId1" Type="http://schemas.openxmlformats.org/officeDocument/2006/relationships/hyperlink" Target="../siapa_2016/siapa_2016_1.xlsx" TargetMode="External"/><Relationship Id="rId6" Type="http://schemas.openxmlformats.org/officeDocument/2006/relationships/printerSettings" Target="../printerSettings/printerSettings19.bin"/><Relationship Id="rId5" Type="http://schemas.openxmlformats.org/officeDocument/2006/relationships/hyperlink" Target="../siapa_2016/siapa_2016_1.xlsx" TargetMode="External"/><Relationship Id="rId4" Type="http://schemas.openxmlformats.org/officeDocument/2006/relationships/hyperlink" Target="../siapa_2016/siapa_2016_1.xlsx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../siapa_2016/siapa_2016_10.xls" TargetMode="External"/><Relationship Id="rId13" Type="http://schemas.openxmlformats.org/officeDocument/2006/relationships/printerSettings" Target="../printerSettings/printerSettings2.bin"/><Relationship Id="rId3" Type="http://schemas.openxmlformats.org/officeDocument/2006/relationships/hyperlink" Target="../servicios_publicos_2016/panteones_2016.xls" TargetMode="External"/><Relationship Id="rId7" Type="http://schemas.openxmlformats.org/officeDocument/2006/relationships/hyperlink" Target="../siapa_2016/siapa_2016_10.xls" TargetMode="External"/><Relationship Id="rId12" Type="http://schemas.openxmlformats.org/officeDocument/2006/relationships/hyperlink" Target="../siapa_2016/siapa_2016.xlsx" TargetMode="External"/><Relationship Id="rId2" Type="http://schemas.openxmlformats.org/officeDocument/2006/relationships/hyperlink" Target="../servicios_publicos_2016/aseo_publico_2016_5.xls" TargetMode="External"/><Relationship Id="rId1" Type="http://schemas.openxmlformats.org/officeDocument/2006/relationships/hyperlink" Target="../servicios_publicos_2016/aseo_publico_2016_4.xls" TargetMode="External"/><Relationship Id="rId6" Type="http://schemas.openxmlformats.org/officeDocument/2006/relationships/hyperlink" Target="../siapa_2016/siapa_2016_1.xlsx" TargetMode="External"/><Relationship Id="rId11" Type="http://schemas.openxmlformats.org/officeDocument/2006/relationships/hyperlink" Target="../siapa_2016/siapa_2016_1.xlsx" TargetMode="External"/><Relationship Id="rId5" Type="http://schemas.openxmlformats.org/officeDocument/2006/relationships/hyperlink" Target="../siapa_2016/siapa_2016.xlsx" TargetMode="External"/><Relationship Id="rId10" Type="http://schemas.openxmlformats.org/officeDocument/2006/relationships/hyperlink" Target="../siapa_2016/siapa_2016.xlsx" TargetMode="External"/><Relationship Id="rId4" Type="http://schemas.openxmlformats.org/officeDocument/2006/relationships/hyperlink" Target="../servicios_publicos_2016/panteones_2016_1.xls" TargetMode="External"/><Relationship Id="rId9" Type="http://schemas.openxmlformats.org/officeDocument/2006/relationships/hyperlink" Target="../siapa_2016/siapa_2016_10.xls" TargetMode="External"/><Relationship Id="rId14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hyperlink" Target="../siapa_2016/siapa_2016.xlsx" TargetMode="External"/><Relationship Id="rId13" Type="http://schemas.openxmlformats.org/officeDocument/2006/relationships/hyperlink" Target="../siapa_2016/siapa_2016_1.xlsx" TargetMode="External"/><Relationship Id="rId18" Type="http://schemas.openxmlformats.org/officeDocument/2006/relationships/hyperlink" Target="../siapa_2016/siapa_2016.xlsx" TargetMode="External"/><Relationship Id="rId3" Type="http://schemas.openxmlformats.org/officeDocument/2006/relationships/hyperlink" Target="../siapa_2016/siapa_2016.xlsx" TargetMode="External"/><Relationship Id="rId21" Type="http://schemas.openxmlformats.org/officeDocument/2006/relationships/hyperlink" Target="../siapa_2016/siapa_2016.xlsx" TargetMode="External"/><Relationship Id="rId7" Type="http://schemas.openxmlformats.org/officeDocument/2006/relationships/hyperlink" Target="../siapa_2016/siapa_2016.xlsx" TargetMode="External"/><Relationship Id="rId12" Type="http://schemas.openxmlformats.org/officeDocument/2006/relationships/hyperlink" Target="../siapa_2016/siapa_2016_1.xlsx" TargetMode="External"/><Relationship Id="rId17" Type="http://schemas.openxmlformats.org/officeDocument/2006/relationships/hyperlink" Target="../siapa_2016/siapa_2016.xlsx" TargetMode="External"/><Relationship Id="rId2" Type="http://schemas.openxmlformats.org/officeDocument/2006/relationships/hyperlink" Target="../siapa_2016/siapa_2016_1.xlsx" TargetMode="External"/><Relationship Id="rId16" Type="http://schemas.openxmlformats.org/officeDocument/2006/relationships/hyperlink" Target="../siapa_2016/siapa_2016.xlsx" TargetMode="External"/><Relationship Id="rId20" Type="http://schemas.openxmlformats.org/officeDocument/2006/relationships/hyperlink" Target="../siapa_2016/siapa_2016.xlsx" TargetMode="External"/><Relationship Id="rId1" Type="http://schemas.openxmlformats.org/officeDocument/2006/relationships/hyperlink" Target="../siapa_2016/siapa_2016.xlsx" TargetMode="External"/><Relationship Id="rId6" Type="http://schemas.openxmlformats.org/officeDocument/2006/relationships/hyperlink" Target="../siapa_2016/siapa_2016.xlsx" TargetMode="External"/><Relationship Id="rId11" Type="http://schemas.openxmlformats.org/officeDocument/2006/relationships/hyperlink" Target="../siapa_2016/siapa_2016_1.xlsx" TargetMode="External"/><Relationship Id="rId5" Type="http://schemas.openxmlformats.org/officeDocument/2006/relationships/hyperlink" Target="../siapa_2016/siapa_2016.xlsx" TargetMode="External"/><Relationship Id="rId15" Type="http://schemas.openxmlformats.org/officeDocument/2006/relationships/hyperlink" Target="../siapa_2016/siapa_2016.xlsx" TargetMode="External"/><Relationship Id="rId23" Type="http://schemas.openxmlformats.org/officeDocument/2006/relationships/drawing" Target="../drawings/drawing19.xml"/><Relationship Id="rId10" Type="http://schemas.openxmlformats.org/officeDocument/2006/relationships/hyperlink" Target="../siapa_2016/siapa_2016_1.xlsx" TargetMode="External"/><Relationship Id="rId19" Type="http://schemas.openxmlformats.org/officeDocument/2006/relationships/hyperlink" Target="../siapa_2016/siapa_2016.xlsx" TargetMode="External"/><Relationship Id="rId4" Type="http://schemas.openxmlformats.org/officeDocument/2006/relationships/hyperlink" Target="../siapa_2016/siapa_2016.xlsx" TargetMode="External"/><Relationship Id="rId9" Type="http://schemas.openxmlformats.org/officeDocument/2006/relationships/hyperlink" Target="../siapa_2016/siapa_2016.xlsx" TargetMode="External"/><Relationship Id="rId14" Type="http://schemas.openxmlformats.org/officeDocument/2006/relationships/hyperlink" Target="../siapa_2016/siapa_2016.xlsx" TargetMode="External"/><Relationship Id="rId22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0.xml"/><Relationship Id="rId3" Type="http://schemas.openxmlformats.org/officeDocument/2006/relationships/hyperlink" Target="../siapa_2016/siapa_2016.xlsx" TargetMode="External"/><Relationship Id="rId7" Type="http://schemas.openxmlformats.org/officeDocument/2006/relationships/printerSettings" Target="../printerSettings/printerSettings21.bin"/><Relationship Id="rId2" Type="http://schemas.openxmlformats.org/officeDocument/2006/relationships/hyperlink" Target="../siapa_2016/siapa_2016.xlsx" TargetMode="External"/><Relationship Id="rId1" Type="http://schemas.openxmlformats.org/officeDocument/2006/relationships/hyperlink" Target="../siapa_2016/siapa_2016.xlsx" TargetMode="External"/><Relationship Id="rId6" Type="http://schemas.openxmlformats.org/officeDocument/2006/relationships/hyperlink" Target="../siapa_2016/siapa_2016.xlsx" TargetMode="External"/><Relationship Id="rId5" Type="http://schemas.openxmlformats.org/officeDocument/2006/relationships/hyperlink" Target="../siapa_2016/siapa_2016.xlsx" TargetMode="External"/><Relationship Id="rId4" Type="http://schemas.openxmlformats.org/officeDocument/2006/relationships/hyperlink" Target="../siapa_2016/siapa_2016.xlsx" TargetMode="Externa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1.xml"/><Relationship Id="rId3" Type="http://schemas.openxmlformats.org/officeDocument/2006/relationships/hyperlink" Target="../siapa_2016/siapa_2016.xlsx" TargetMode="External"/><Relationship Id="rId7" Type="http://schemas.openxmlformats.org/officeDocument/2006/relationships/printerSettings" Target="../printerSettings/printerSettings22.bin"/><Relationship Id="rId2" Type="http://schemas.openxmlformats.org/officeDocument/2006/relationships/hyperlink" Target="../siapa_2016/siapa_2016_10.xls" TargetMode="External"/><Relationship Id="rId1" Type="http://schemas.openxmlformats.org/officeDocument/2006/relationships/hyperlink" Target="../siapa_2016/siapa_2016_1.xlsx" TargetMode="External"/><Relationship Id="rId6" Type="http://schemas.openxmlformats.org/officeDocument/2006/relationships/hyperlink" Target="../siapa_2016/siapa_2016_1.xlsx" TargetMode="External"/><Relationship Id="rId5" Type="http://schemas.openxmlformats.org/officeDocument/2006/relationships/hyperlink" Target="../siapa_2016/siapa_2016_10.xls" TargetMode="External"/><Relationship Id="rId4" Type="http://schemas.openxmlformats.org/officeDocument/2006/relationships/hyperlink" Target="../siapa_2016/siapa_2016_1.xlsx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hyperlink" Target="../siapa_2016/siapa_2016_10.xls" TargetMode="External"/><Relationship Id="rId2" Type="http://schemas.openxmlformats.org/officeDocument/2006/relationships/hyperlink" Target="../siapa_2016/siapa_2016_1.xlsx" TargetMode="External"/><Relationship Id="rId1" Type="http://schemas.openxmlformats.org/officeDocument/2006/relationships/hyperlink" Target="../siapa_2016/siapa_2016.xlsx" TargetMode="External"/><Relationship Id="rId5" Type="http://schemas.openxmlformats.org/officeDocument/2006/relationships/drawing" Target="../drawings/drawing22.xml"/><Relationship Id="rId4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../siapa_2016/siapa_2016_10.xls" TargetMode="External"/><Relationship Id="rId1" Type="http://schemas.openxmlformats.org/officeDocument/2006/relationships/hyperlink" Target="../siapa_2016/siapa_2016_1.xlsx" TargetMode="External"/><Relationship Id="rId4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.bin"/><Relationship Id="rId3" Type="http://schemas.openxmlformats.org/officeDocument/2006/relationships/hyperlink" Target="../siapa_2016/siapa_2016.xlsx" TargetMode="External"/><Relationship Id="rId7" Type="http://schemas.openxmlformats.org/officeDocument/2006/relationships/hyperlink" Target="../siapa_2016/siapa_2016.xlsx" TargetMode="External"/><Relationship Id="rId2" Type="http://schemas.openxmlformats.org/officeDocument/2006/relationships/hyperlink" Target="../siapa_2016/siapa_2016.xlsx" TargetMode="External"/><Relationship Id="rId1" Type="http://schemas.openxmlformats.org/officeDocument/2006/relationships/hyperlink" Target="../siapa_2016/siapa_2016_10.xls" TargetMode="External"/><Relationship Id="rId6" Type="http://schemas.openxmlformats.org/officeDocument/2006/relationships/hyperlink" Target="../siapa_2016/siapa_2016.xlsx" TargetMode="External"/><Relationship Id="rId5" Type="http://schemas.openxmlformats.org/officeDocument/2006/relationships/hyperlink" Target="../siapa_2016/siapa_2016.xlsx" TargetMode="External"/><Relationship Id="rId4" Type="http://schemas.openxmlformats.org/officeDocument/2006/relationships/hyperlink" Target="../siapa_2016/siapa_2016_10.xls" TargetMode="External"/><Relationship Id="rId9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hyperlink" Target="../siapa_2016/siapa_2016_1.xlsx" TargetMode="External"/><Relationship Id="rId7" Type="http://schemas.openxmlformats.org/officeDocument/2006/relationships/hyperlink" Target="../siapa_2016/siapa_2016.xlsx" TargetMode="External"/><Relationship Id="rId2" Type="http://schemas.openxmlformats.org/officeDocument/2006/relationships/hyperlink" Target="../siapa_2016/siapa_2016_10.xls" TargetMode="External"/><Relationship Id="rId1" Type="http://schemas.openxmlformats.org/officeDocument/2006/relationships/hyperlink" Target="../siapa_2016/siapa_2016.xlsx" TargetMode="External"/><Relationship Id="rId6" Type="http://schemas.openxmlformats.org/officeDocument/2006/relationships/hyperlink" Target="../siapa_2016/siapa_2016_1.xlsx" TargetMode="External"/><Relationship Id="rId5" Type="http://schemas.openxmlformats.org/officeDocument/2006/relationships/hyperlink" Target="../siapa_2016/siapa_2016.xlsx" TargetMode="External"/><Relationship Id="rId4" Type="http://schemas.openxmlformats.org/officeDocument/2006/relationships/hyperlink" Target="../siapa_2016/siapa_2016_10.xls" TargetMode="External"/><Relationship Id="rId9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../servicios_publicos_2016/aseo_publico_2016_3.xls" TargetMode="External"/><Relationship Id="rId1" Type="http://schemas.openxmlformats.org/officeDocument/2006/relationships/hyperlink" Target="../servicios_publicos_2016/aseo_publico_2016_2.xls" TargetMode="External"/><Relationship Id="rId4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../siapa_2016/siapa_2016.xlsx" TargetMode="External"/><Relationship Id="rId2" Type="http://schemas.openxmlformats.org/officeDocument/2006/relationships/hyperlink" Target="../siapa_2016/siapa_2016_1.xlsx" TargetMode="External"/><Relationship Id="rId1" Type="http://schemas.openxmlformats.org/officeDocument/2006/relationships/hyperlink" Target="../siapa_2016/siapa_2016.xlsx" TargetMode="External"/><Relationship Id="rId5" Type="http://schemas.openxmlformats.org/officeDocument/2006/relationships/drawing" Target="../drawings/drawing6.xml"/><Relationship Id="rId4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../siapa_2016/siapa_2016_1.xlsx" TargetMode="External"/><Relationship Id="rId3" Type="http://schemas.openxmlformats.org/officeDocument/2006/relationships/hyperlink" Target="../siapa_2016/siapa_2016_10.xls" TargetMode="External"/><Relationship Id="rId7" Type="http://schemas.openxmlformats.org/officeDocument/2006/relationships/hyperlink" Target="../siapa_2016/siapa_2016.xlsx" TargetMode="External"/><Relationship Id="rId12" Type="http://schemas.openxmlformats.org/officeDocument/2006/relationships/drawing" Target="../drawings/drawing7.xml"/><Relationship Id="rId2" Type="http://schemas.openxmlformats.org/officeDocument/2006/relationships/hyperlink" Target="../siapa_2016/siapa_2016_1.xlsx" TargetMode="External"/><Relationship Id="rId1" Type="http://schemas.openxmlformats.org/officeDocument/2006/relationships/hyperlink" Target="../siapa_2016/siapa_2016.xlsx" TargetMode="External"/><Relationship Id="rId6" Type="http://schemas.openxmlformats.org/officeDocument/2006/relationships/hyperlink" Target="../siapa_2016/siapa_2016_1.xlsx" TargetMode="External"/><Relationship Id="rId11" Type="http://schemas.openxmlformats.org/officeDocument/2006/relationships/printerSettings" Target="../printerSettings/printerSettings8.bin"/><Relationship Id="rId5" Type="http://schemas.openxmlformats.org/officeDocument/2006/relationships/hyperlink" Target="../siapa_2016/siapa_2016.xlsx" TargetMode="External"/><Relationship Id="rId10" Type="http://schemas.openxmlformats.org/officeDocument/2006/relationships/hyperlink" Target="../siapa_2016/siapa_2016.xlsx" TargetMode="External"/><Relationship Id="rId4" Type="http://schemas.openxmlformats.org/officeDocument/2006/relationships/hyperlink" Target="../siapa_2016/siapa_2016_1.xlsx" TargetMode="External"/><Relationship Id="rId9" Type="http://schemas.openxmlformats.org/officeDocument/2006/relationships/hyperlink" Target="../siapa_2016/siapa_2016.xlsx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.bin"/><Relationship Id="rId3" Type="http://schemas.openxmlformats.org/officeDocument/2006/relationships/hyperlink" Target="../siapa_2016/siapa_2016_1.xlsx" TargetMode="External"/><Relationship Id="rId7" Type="http://schemas.openxmlformats.org/officeDocument/2006/relationships/hyperlink" Target="../siapa_2016/siapa_2016.xlsx" TargetMode="External"/><Relationship Id="rId2" Type="http://schemas.openxmlformats.org/officeDocument/2006/relationships/hyperlink" Target="../siapa_2016/siapa_2016.xlsx" TargetMode="External"/><Relationship Id="rId1" Type="http://schemas.openxmlformats.org/officeDocument/2006/relationships/hyperlink" Target="../siapa_2016/siapa_2016.xlsx" TargetMode="External"/><Relationship Id="rId6" Type="http://schemas.openxmlformats.org/officeDocument/2006/relationships/hyperlink" Target="../siapa_2016/SIAPA_2016_6.xls" TargetMode="External"/><Relationship Id="rId5" Type="http://schemas.openxmlformats.org/officeDocument/2006/relationships/hyperlink" Target="../siapa_2016/siapa_2016.xlsx" TargetMode="External"/><Relationship Id="rId4" Type="http://schemas.openxmlformats.org/officeDocument/2006/relationships/hyperlink" Target="../siapa_2016/siapa_2016_10.xls" TargetMode="External"/><Relationship Id="rId9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K94"/>
  <sheetViews>
    <sheetView workbookViewId="0">
      <selection activeCell="A2" sqref="A2"/>
    </sheetView>
  </sheetViews>
  <sheetFormatPr baseColWidth="10" defaultRowHeight="15" x14ac:dyDescent="0.25"/>
  <cols>
    <col min="2" max="2" width="30.85546875" bestFit="1" customWidth="1"/>
    <col min="4" max="4" width="19.7109375" bestFit="1" customWidth="1"/>
    <col min="11" max="11" width="33.85546875" bestFit="1" customWidth="1"/>
  </cols>
  <sheetData>
    <row r="3" spans="2:11" ht="15.75" thickBot="1" x14ac:dyDescent="0.3">
      <c r="B3" s="170" t="s">
        <v>457</v>
      </c>
      <c r="C3" s="170"/>
      <c r="D3" s="170"/>
      <c r="E3" s="170"/>
      <c r="G3" s="170" t="s">
        <v>458</v>
      </c>
      <c r="H3" s="170"/>
      <c r="I3" s="170"/>
      <c r="J3" s="170"/>
    </row>
    <row r="4" spans="2:11" ht="15.75" thickBot="1" x14ac:dyDescent="0.3">
      <c r="B4" s="66" t="s">
        <v>459</v>
      </c>
      <c r="C4" s="66" t="s">
        <v>460</v>
      </c>
      <c r="D4" s="66" t="s">
        <v>461</v>
      </c>
      <c r="E4" s="66" t="s">
        <v>462</v>
      </c>
      <c r="G4" s="66" t="s">
        <v>463</v>
      </c>
      <c r="H4" s="66" t="s">
        <v>460</v>
      </c>
      <c r="I4" s="66" t="s">
        <v>464</v>
      </c>
      <c r="J4" s="66" t="s">
        <v>462</v>
      </c>
      <c r="K4" s="66" t="s">
        <v>465</v>
      </c>
    </row>
    <row r="5" spans="2:11" ht="15.75" thickBot="1" x14ac:dyDescent="0.3">
      <c r="B5" s="145" t="s">
        <v>466</v>
      </c>
      <c r="C5" s="68">
        <f>E31+E32+E33+E34+E55+E56+E57+E58+E83</f>
        <v>13</v>
      </c>
      <c r="D5" s="68">
        <v>13</v>
      </c>
      <c r="E5" s="70">
        <f t="shared" ref="E5:E12" si="0">C5-D5</f>
        <v>0</v>
      </c>
      <c r="G5" s="71">
        <v>1</v>
      </c>
      <c r="H5" s="72">
        <f>E35</f>
        <v>18</v>
      </c>
      <c r="I5" s="68">
        <f>F35</f>
        <v>18</v>
      </c>
      <c r="J5" s="73">
        <f>H5-I5</f>
        <v>0</v>
      </c>
      <c r="K5" s="139" t="s">
        <v>467</v>
      </c>
    </row>
    <row r="6" spans="2:11" x14ac:dyDescent="0.25">
      <c r="B6" s="146" t="s">
        <v>415</v>
      </c>
      <c r="C6" s="69">
        <f>E42</f>
        <v>3</v>
      </c>
      <c r="D6" s="69">
        <v>3</v>
      </c>
      <c r="E6" s="74">
        <f t="shared" si="0"/>
        <v>0</v>
      </c>
      <c r="G6" s="75">
        <v>2</v>
      </c>
      <c r="H6" s="76">
        <f>E43</f>
        <v>12</v>
      </c>
      <c r="I6" s="68">
        <v>12</v>
      </c>
      <c r="J6" s="77">
        <f t="shared" ref="J6:J10" si="1">H6-I6</f>
        <v>0</v>
      </c>
      <c r="K6" s="140" t="s">
        <v>468</v>
      </c>
    </row>
    <row r="7" spans="2:11" x14ac:dyDescent="0.25">
      <c r="B7" s="146" t="s">
        <v>418</v>
      </c>
      <c r="C7" s="69">
        <f>E49</f>
        <v>7</v>
      </c>
      <c r="D7" s="69">
        <v>7</v>
      </c>
      <c r="E7" s="74">
        <f t="shared" si="0"/>
        <v>0</v>
      </c>
      <c r="G7" s="75">
        <v>3</v>
      </c>
      <c r="H7" s="76">
        <f>E50</f>
        <v>9</v>
      </c>
      <c r="I7" s="69">
        <f>F50</f>
        <v>9</v>
      </c>
      <c r="J7" s="77">
        <f t="shared" si="1"/>
        <v>0</v>
      </c>
      <c r="K7" s="140" t="s">
        <v>469</v>
      </c>
    </row>
    <row r="8" spans="2:11" x14ac:dyDescent="0.25">
      <c r="B8" s="146" t="s">
        <v>470</v>
      </c>
      <c r="C8" s="69">
        <f>E40+E48</f>
        <v>8</v>
      </c>
      <c r="D8" s="69">
        <v>8</v>
      </c>
      <c r="E8" s="74">
        <f t="shared" si="0"/>
        <v>0</v>
      </c>
      <c r="G8" s="75">
        <v>4</v>
      </c>
      <c r="H8" s="76">
        <f>E60</f>
        <v>8</v>
      </c>
      <c r="I8" s="69">
        <f>F60</f>
        <v>5</v>
      </c>
      <c r="J8" s="77">
        <f t="shared" si="1"/>
        <v>3</v>
      </c>
      <c r="K8" s="140" t="s">
        <v>471</v>
      </c>
    </row>
    <row r="9" spans="2:11" x14ac:dyDescent="0.25">
      <c r="B9" s="146" t="s">
        <v>472</v>
      </c>
      <c r="C9" s="69">
        <f>E30</f>
        <v>4</v>
      </c>
      <c r="D9" s="69">
        <v>4</v>
      </c>
      <c r="E9" s="74">
        <f t="shared" si="0"/>
        <v>0</v>
      </c>
      <c r="G9" s="75">
        <v>5</v>
      </c>
      <c r="H9" s="76">
        <f>E66</f>
        <v>5</v>
      </c>
      <c r="I9" s="69">
        <f>F66</f>
        <v>5</v>
      </c>
      <c r="J9" s="77">
        <f t="shared" si="1"/>
        <v>0</v>
      </c>
      <c r="K9" s="140" t="s">
        <v>473</v>
      </c>
    </row>
    <row r="10" spans="2:11" ht="15.75" thickBot="1" x14ac:dyDescent="0.3">
      <c r="B10" s="146" t="s">
        <v>451</v>
      </c>
      <c r="C10" s="69">
        <f>E79+E80</f>
        <v>4</v>
      </c>
      <c r="D10" s="69">
        <v>4</v>
      </c>
      <c r="E10" s="74">
        <f t="shared" si="0"/>
        <v>0</v>
      </c>
      <c r="G10" s="78">
        <v>6</v>
      </c>
      <c r="H10" s="79">
        <f>E84</f>
        <v>23</v>
      </c>
      <c r="I10" s="80">
        <f>F84</f>
        <v>23</v>
      </c>
      <c r="J10" s="81">
        <f t="shared" si="1"/>
        <v>0</v>
      </c>
      <c r="K10" s="141" t="s">
        <v>474</v>
      </c>
    </row>
    <row r="11" spans="2:11" ht="15.75" thickBot="1" x14ac:dyDescent="0.3">
      <c r="B11" s="146" t="s">
        <v>448</v>
      </c>
      <c r="C11" s="69">
        <f>E41+E65+E71+E72+E73</f>
        <v>12</v>
      </c>
      <c r="D11" s="69">
        <v>12</v>
      </c>
      <c r="E11" s="74">
        <f t="shared" si="0"/>
        <v>0</v>
      </c>
      <c r="G11" s="136" t="s">
        <v>475</v>
      </c>
      <c r="H11" s="137">
        <f>SUM(H5:H10)</f>
        <v>75</v>
      </c>
      <c r="I11" s="137">
        <f>SUM(I5:I10)</f>
        <v>72</v>
      </c>
      <c r="J11" s="138">
        <f>H11-I11</f>
        <v>3</v>
      </c>
      <c r="K11" s="134"/>
    </row>
    <row r="12" spans="2:11" x14ac:dyDescent="0.25">
      <c r="B12" s="146" t="s">
        <v>443</v>
      </c>
      <c r="C12" s="69">
        <f>E26+E27+E28+E29+E59+E82</f>
        <v>13</v>
      </c>
      <c r="D12" s="69">
        <v>10</v>
      </c>
      <c r="E12" s="74">
        <f t="shared" si="0"/>
        <v>3</v>
      </c>
    </row>
    <row r="13" spans="2:11" x14ac:dyDescent="0.25">
      <c r="B13" s="146" t="s">
        <v>513</v>
      </c>
      <c r="C13" s="69">
        <f>E81</f>
        <v>1</v>
      </c>
      <c r="D13" s="69">
        <v>1</v>
      </c>
      <c r="E13" s="74">
        <f t="shared" ref="E13:E17" si="2">C13-D13</f>
        <v>0</v>
      </c>
    </row>
    <row r="14" spans="2:11" x14ac:dyDescent="0.25">
      <c r="B14" s="146" t="s">
        <v>453</v>
      </c>
      <c r="C14" s="69">
        <f>E74+E75+E76+E77+E78</f>
        <v>10</v>
      </c>
      <c r="D14" s="69">
        <v>10</v>
      </c>
      <c r="E14" s="74">
        <f t="shared" si="2"/>
        <v>0</v>
      </c>
    </row>
    <row r="15" spans="2:11" ht="15.75" thickBot="1" x14ac:dyDescent="0.3">
      <c r="B15" s="147" t="s">
        <v>454</v>
      </c>
      <c r="C15" s="69">
        <f>E89+E90+E91</f>
        <v>6</v>
      </c>
      <c r="D15" s="69">
        <v>6</v>
      </c>
      <c r="E15" s="74">
        <f t="shared" si="2"/>
        <v>0</v>
      </c>
      <c r="G15" s="170" t="s">
        <v>516</v>
      </c>
      <c r="H15" s="170"/>
      <c r="I15" s="170"/>
      <c r="J15" s="170"/>
    </row>
    <row r="16" spans="2:11" ht="15.75" thickBot="1" x14ac:dyDescent="0.3">
      <c r="B16" s="147" t="s">
        <v>455</v>
      </c>
      <c r="C16" s="69">
        <f>E92</f>
        <v>6</v>
      </c>
      <c r="D16" s="69">
        <v>6</v>
      </c>
      <c r="E16" s="74">
        <f t="shared" si="2"/>
        <v>0</v>
      </c>
      <c r="G16" s="67" t="s">
        <v>463</v>
      </c>
      <c r="H16" s="67" t="s">
        <v>460</v>
      </c>
      <c r="I16" s="67" t="s">
        <v>464</v>
      </c>
      <c r="J16" s="67" t="s">
        <v>462</v>
      </c>
    </row>
    <row r="17" spans="2:10" ht="15.75" thickBot="1" x14ac:dyDescent="0.3">
      <c r="B17" s="148" t="s">
        <v>456</v>
      </c>
      <c r="C17" s="80">
        <f>E93</f>
        <v>3</v>
      </c>
      <c r="D17" s="80">
        <v>3</v>
      </c>
      <c r="E17" s="122">
        <f t="shared" si="2"/>
        <v>0</v>
      </c>
      <c r="G17" s="71" t="s">
        <v>454</v>
      </c>
      <c r="H17" s="72">
        <f>E89</f>
        <v>1</v>
      </c>
      <c r="I17" s="68">
        <v>0</v>
      </c>
      <c r="J17" s="77">
        <f t="shared" ref="J17:J19" si="3">H17-I17</f>
        <v>1</v>
      </c>
    </row>
    <row r="18" spans="2:10" ht="15.75" thickBot="1" x14ac:dyDescent="0.3">
      <c r="B18" s="86" t="s">
        <v>475</v>
      </c>
      <c r="C18" s="87">
        <f>SUM(C5:C17)</f>
        <v>90</v>
      </c>
      <c r="D18" s="87">
        <f t="shared" ref="D18" si="4">SUM(D5:D16)</f>
        <v>84</v>
      </c>
      <c r="E18" s="135">
        <f t="shared" ref="E18" si="5">C18-D18</f>
        <v>6</v>
      </c>
      <c r="G18" s="75" t="s">
        <v>455</v>
      </c>
      <c r="H18" s="76">
        <f>E92</f>
        <v>6</v>
      </c>
      <c r="I18" s="69">
        <f>F92</f>
        <v>6</v>
      </c>
      <c r="J18" s="77">
        <f t="shared" si="3"/>
        <v>0</v>
      </c>
    </row>
    <row r="19" spans="2:10" ht="15.75" thickBot="1" x14ac:dyDescent="0.3">
      <c r="D19" s="89">
        <f>(D18/C18)</f>
        <v>0.93333333333333335</v>
      </c>
      <c r="E19" s="89">
        <f>(E18/C18)</f>
        <v>6.6666666666666666E-2</v>
      </c>
      <c r="G19" s="75" t="s">
        <v>456</v>
      </c>
      <c r="H19" s="76">
        <f>E93</f>
        <v>3</v>
      </c>
      <c r="I19" s="69">
        <f>F62</f>
        <v>0</v>
      </c>
      <c r="J19" s="77">
        <f t="shared" si="3"/>
        <v>3</v>
      </c>
    </row>
    <row r="20" spans="2:10" ht="15.75" thickBot="1" x14ac:dyDescent="0.3">
      <c r="G20" s="82" t="s">
        <v>475</v>
      </c>
      <c r="H20" s="83">
        <f>SUM(H14:H19)</f>
        <v>10</v>
      </c>
      <c r="I20" s="83">
        <f>SUM(I14:I19)</f>
        <v>6</v>
      </c>
      <c r="J20" s="84">
        <f>H20-I20</f>
        <v>4</v>
      </c>
    </row>
    <row r="21" spans="2:10" x14ac:dyDescent="0.25">
      <c r="B21" s="90" t="s">
        <v>476</v>
      </c>
      <c r="C21" s="91">
        <f>E35+E43+E50+E60+E66+E84+E94</f>
        <v>90</v>
      </c>
    </row>
    <row r="22" spans="2:10" x14ac:dyDescent="0.25">
      <c r="C22" s="91"/>
    </row>
    <row r="23" spans="2:10" x14ac:dyDescent="0.25">
      <c r="B23" s="177" t="s">
        <v>467</v>
      </c>
      <c r="C23" s="177"/>
      <c r="D23" s="177"/>
      <c r="E23" s="177"/>
      <c r="F23" s="177"/>
      <c r="G23" s="177"/>
    </row>
    <row r="24" spans="2:10" ht="32.25" thickBot="1" x14ac:dyDescent="0.55000000000000004">
      <c r="B24" s="178" t="s">
        <v>477</v>
      </c>
      <c r="C24" s="178"/>
      <c r="D24" s="178"/>
      <c r="E24" s="178"/>
      <c r="F24" s="178"/>
      <c r="G24" s="178"/>
    </row>
    <row r="25" spans="2:10" ht="15.75" thickBot="1" x14ac:dyDescent="0.3">
      <c r="B25" s="92" t="s">
        <v>478</v>
      </c>
      <c r="C25" s="93" t="s">
        <v>479</v>
      </c>
      <c r="D25" s="93" t="s">
        <v>480</v>
      </c>
      <c r="E25" s="94" t="s">
        <v>460</v>
      </c>
      <c r="F25" s="94" t="s">
        <v>461</v>
      </c>
      <c r="G25" s="95" t="s">
        <v>462</v>
      </c>
      <c r="I25" s="5" t="s">
        <v>444</v>
      </c>
    </row>
    <row r="26" spans="2:10" x14ac:dyDescent="0.25">
      <c r="B26" s="189" t="s">
        <v>443</v>
      </c>
      <c r="C26" s="192">
        <f>G26+G27+G28+G29</f>
        <v>0</v>
      </c>
      <c r="D26" s="96" t="s">
        <v>481</v>
      </c>
      <c r="E26" s="97">
        <v>3</v>
      </c>
      <c r="F26" s="97">
        <v>3</v>
      </c>
      <c r="G26" s="70">
        <f t="shared" ref="G26:G30" si="6">E26-F26</f>
        <v>0</v>
      </c>
      <c r="I26" s="5" t="s">
        <v>445</v>
      </c>
    </row>
    <row r="27" spans="2:10" x14ac:dyDescent="0.25">
      <c r="B27" s="190"/>
      <c r="C27" s="193"/>
      <c r="D27" s="98" t="s">
        <v>482</v>
      </c>
      <c r="E27" s="99">
        <v>3</v>
      </c>
      <c r="F27" s="99">
        <v>3</v>
      </c>
      <c r="G27" s="74">
        <f t="shared" si="6"/>
        <v>0</v>
      </c>
      <c r="I27" s="5" t="s">
        <v>446</v>
      </c>
    </row>
    <row r="28" spans="2:10" x14ac:dyDescent="0.25">
      <c r="B28" s="190"/>
      <c r="C28" s="193"/>
      <c r="D28" s="98" t="s">
        <v>483</v>
      </c>
      <c r="E28" s="99">
        <v>2</v>
      </c>
      <c r="F28" s="99">
        <v>2</v>
      </c>
      <c r="G28" s="74">
        <f t="shared" si="6"/>
        <v>0</v>
      </c>
      <c r="I28" s="5" t="s">
        <v>447</v>
      </c>
    </row>
    <row r="29" spans="2:10" ht="15.75" thickBot="1" x14ac:dyDescent="0.3">
      <c r="B29" s="191"/>
      <c r="C29" s="194"/>
      <c r="D29" s="100" t="s">
        <v>484</v>
      </c>
      <c r="E29" s="101">
        <v>1</v>
      </c>
      <c r="F29" s="101">
        <v>1</v>
      </c>
      <c r="G29" s="85">
        <f>E29-F29</f>
        <v>0</v>
      </c>
      <c r="I29" s="5" t="s">
        <v>448</v>
      </c>
    </row>
    <row r="30" spans="2:10" ht="15.75" thickBot="1" x14ac:dyDescent="0.3">
      <c r="B30" s="102" t="s">
        <v>472</v>
      </c>
      <c r="C30" s="103">
        <f>G30</f>
        <v>0</v>
      </c>
      <c r="D30" s="104" t="s">
        <v>485</v>
      </c>
      <c r="E30" s="103">
        <v>4</v>
      </c>
      <c r="F30" s="103">
        <v>4</v>
      </c>
      <c r="G30" s="105">
        <f t="shared" si="6"/>
        <v>0</v>
      </c>
      <c r="I30" s="5" t="s">
        <v>449</v>
      </c>
    </row>
    <row r="31" spans="2:10" x14ac:dyDescent="0.25">
      <c r="B31" s="179" t="s">
        <v>466</v>
      </c>
      <c r="C31" s="174">
        <f>G31+G33+G34+G32</f>
        <v>0</v>
      </c>
      <c r="D31" s="96" t="s">
        <v>486</v>
      </c>
      <c r="E31" s="97">
        <v>1</v>
      </c>
      <c r="F31" s="97">
        <v>1</v>
      </c>
      <c r="G31" s="70">
        <f>E31-F31</f>
        <v>0</v>
      </c>
      <c r="I31" s="5" t="s">
        <v>450</v>
      </c>
    </row>
    <row r="32" spans="2:10" x14ac:dyDescent="0.25">
      <c r="B32" s="187"/>
      <c r="C32" s="188"/>
      <c r="D32" s="130" t="s">
        <v>507</v>
      </c>
      <c r="E32" s="131">
        <v>1</v>
      </c>
      <c r="F32" s="131">
        <v>1</v>
      </c>
      <c r="G32" s="74">
        <f>E32-F32</f>
        <v>0</v>
      </c>
      <c r="I32" s="5" t="s">
        <v>451</v>
      </c>
    </row>
    <row r="33" spans="2:9" x14ac:dyDescent="0.25">
      <c r="B33" s="180"/>
      <c r="C33" s="175"/>
      <c r="D33" s="98" t="s">
        <v>487</v>
      </c>
      <c r="E33" s="99">
        <v>1</v>
      </c>
      <c r="F33" s="99">
        <v>1</v>
      </c>
      <c r="G33" s="74">
        <f>E33-F33</f>
        <v>0</v>
      </c>
      <c r="I33" s="5" t="s">
        <v>452</v>
      </c>
    </row>
    <row r="34" spans="2:9" ht="15.75" thickBot="1" x14ac:dyDescent="0.3">
      <c r="B34" s="186"/>
      <c r="C34" s="176"/>
      <c r="D34" s="100" t="s">
        <v>488</v>
      </c>
      <c r="E34" s="101">
        <v>2</v>
      </c>
      <c r="F34" s="101">
        <v>2</v>
      </c>
      <c r="G34" s="85">
        <f>E34-F34</f>
        <v>0</v>
      </c>
      <c r="I34" s="5" t="s">
        <v>453</v>
      </c>
    </row>
    <row r="35" spans="2:9" ht="15.75" thickBot="1" x14ac:dyDescent="0.3">
      <c r="B35" s="106" t="s">
        <v>475</v>
      </c>
      <c r="C35" s="107">
        <f>SUM(C26:C34)</f>
        <v>0</v>
      </c>
      <c r="D35" s="108" t="s">
        <v>475</v>
      </c>
      <c r="E35" s="107">
        <f>SUM(E26:E34)</f>
        <v>18</v>
      </c>
      <c r="F35" s="107">
        <f>SUM(F26:F34)</f>
        <v>18</v>
      </c>
      <c r="G35" s="109">
        <f>E35-F35</f>
        <v>0</v>
      </c>
      <c r="I35" s="5" t="s">
        <v>454</v>
      </c>
    </row>
    <row r="36" spans="2:9" x14ac:dyDescent="0.25">
      <c r="D36" s="110"/>
      <c r="E36" s="3"/>
      <c r="F36" s="3"/>
      <c r="G36" s="3"/>
      <c r="I36" s="5" t="s">
        <v>455</v>
      </c>
    </row>
    <row r="37" spans="2:9" x14ac:dyDescent="0.25">
      <c r="B37" s="177" t="s">
        <v>468</v>
      </c>
      <c r="C37" s="177"/>
      <c r="D37" s="177"/>
      <c r="E37" s="177"/>
      <c r="F37" s="177"/>
      <c r="G37" s="177"/>
      <c r="I37" s="5" t="s">
        <v>456</v>
      </c>
    </row>
    <row r="38" spans="2:9" ht="32.25" thickBot="1" x14ac:dyDescent="0.55000000000000004">
      <c r="B38" s="178" t="s">
        <v>489</v>
      </c>
      <c r="C38" s="178"/>
      <c r="D38" s="178"/>
      <c r="E38" s="178"/>
      <c r="F38" s="178"/>
      <c r="G38" s="178"/>
    </row>
    <row r="39" spans="2:9" ht="15.75" thickBot="1" x14ac:dyDescent="0.3">
      <c r="B39" s="92" t="s">
        <v>478</v>
      </c>
      <c r="C39" s="93" t="s">
        <v>479</v>
      </c>
      <c r="D39" s="93" t="s">
        <v>480</v>
      </c>
      <c r="E39" s="94" t="s">
        <v>460</v>
      </c>
      <c r="F39" s="94" t="s">
        <v>461</v>
      </c>
      <c r="G39" s="95" t="s">
        <v>462</v>
      </c>
    </row>
    <row r="40" spans="2:9" ht="15.75" thickBot="1" x14ac:dyDescent="0.3">
      <c r="B40" s="111" t="s">
        <v>470</v>
      </c>
      <c r="C40" s="112">
        <f>G40</f>
        <v>0</v>
      </c>
      <c r="D40" s="113" t="s">
        <v>413</v>
      </c>
      <c r="E40" s="112">
        <v>6</v>
      </c>
      <c r="F40" s="107">
        <v>6</v>
      </c>
      <c r="G40" s="109">
        <f>E40-F40</f>
        <v>0</v>
      </c>
    </row>
    <row r="41" spans="2:9" ht="15.75" thickBot="1" x14ac:dyDescent="0.3">
      <c r="B41" s="111" t="s">
        <v>448</v>
      </c>
      <c r="C41" s="112">
        <f t="shared" ref="C41:C42" si="7">G41</f>
        <v>0</v>
      </c>
      <c r="D41" s="113" t="s">
        <v>490</v>
      </c>
      <c r="E41" s="112">
        <v>3</v>
      </c>
      <c r="F41" s="107">
        <v>3</v>
      </c>
      <c r="G41" s="109">
        <f t="shared" ref="G41:G42" si="8">E41-F41</f>
        <v>0</v>
      </c>
    </row>
    <row r="42" spans="2:9" ht="15.75" thickBot="1" x14ac:dyDescent="0.3">
      <c r="B42" s="128" t="s">
        <v>415</v>
      </c>
      <c r="C42" s="125">
        <f t="shared" si="7"/>
        <v>0</v>
      </c>
      <c r="D42" s="129" t="s">
        <v>491</v>
      </c>
      <c r="E42" s="125">
        <v>3</v>
      </c>
      <c r="F42" s="131">
        <v>3</v>
      </c>
      <c r="G42" s="88">
        <f t="shared" si="8"/>
        <v>0</v>
      </c>
    </row>
    <row r="43" spans="2:9" ht="15.75" thickBot="1" x14ac:dyDescent="0.3">
      <c r="B43" s="124" t="s">
        <v>475</v>
      </c>
      <c r="C43" s="125">
        <f>SUM(C40:C42)</f>
        <v>0</v>
      </c>
      <c r="D43" s="126" t="s">
        <v>475</v>
      </c>
      <c r="E43" s="125">
        <f>SUM(E40:E42)</f>
        <v>12</v>
      </c>
      <c r="F43" s="107">
        <f t="shared" ref="F43:G43" si="9">SUM(F40:F42)</f>
        <v>12</v>
      </c>
      <c r="G43" s="88">
        <f t="shared" si="9"/>
        <v>0</v>
      </c>
    </row>
    <row r="45" spans="2:9" x14ac:dyDescent="0.25">
      <c r="B45" s="177" t="s">
        <v>469</v>
      </c>
      <c r="C45" s="177"/>
      <c r="D45" s="177"/>
      <c r="E45" s="177"/>
      <c r="F45" s="177"/>
      <c r="G45" s="177"/>
    </row>
    <row r="46" spans="2:9" ht="32.25" thickBot="1" x14ac:dyDescent="0.55000000000000004">
      <c r="B46" s="178" t="s">
        <v>492</v>
      </c>
      <c r="C46" s="178"/>
      <c r="D46" s="178"/>
      <c r="E46" s="178"/>
      <c r="F46" s="178"/>
      <c r="G46" s="178"/>
    </row>
    <row r="47" spans="2:9" ht="15.75" thickBot="1" x14ac:dyDescent="0.3">
      <c r="B47" s="92" t="s">
        <v>478</v>
      </c>
      <c r="C47" s="93" t="s">
        <v>479</v>
      </c>
      <c r="D47" s="93" t="s">
        <v>480</v>
      </c>
      <c r="E47" s="94" t="s">
        <v>460</v>
      </c>
      <c r="F47" s="94" t="s">
        <v>461</v>
      </c>
      <c r="G47" s="95" t="s">
        <v>462</v>
      </c>
    </row>
    <row r="48" spans="2:9" ht="15.75" thickBot="1" x14ac:dyDescent="0.3">
      <c r="B48" s="111" t="s">
        <v>470</v>
      </c>
      <c r="C48" s="112">
        <f>G48</f>
        <v>0</v>
      </c>
      <c r="D48" s="113" t="s">
        <v>413</v>
      </c>
      <c r="E48" s="112">
        <v>2</v>
      </c>
      <c r="F48" s="107">
        <v>2</v>
      </c>
      <c r="G48" s="109">
        <f>E48-F48</f>
        <v>0</v>
      </c>
    </row>
    <row r="49" spans="1:11" ht="15.75" thickBot="1" x14ac:dyDescent="0.3">
      <c r="B49" s="111" t="s">
        <v>418</v>
      </c>
      <c r="C49" s="112">
        <f>G49</f>
        <v>0</v>
      </c>
      <c r="D49" s="113" t="s">
        <v>418</v>
      </c>
      <c r="E49" s="112">
        <v>7</v>
      </c>
      <c r="F49" s="107">
        <v>7</v>
      </c>
      <c r="G49" s="109">
        <f t="shared" ref="G49:G50" si="10">E49-F49</f>
        <v>0</v>
      </c>
    </row>
    <row r="50" spans="1:11" ht="15.75" thickBot="1" x14ac:dyDescent="0.3">
      <c r="B50" s="124" t="s">
        <v>475</v>
      </c>
      <c r="C50" s="125">
        <f>SUM(C48:C49)</f>
        <v>0</v>
      </c>
      <c r="D50" s="126" t="s">
        <v>475</v>
      </c>
      <c r="E50" s="125">
        <f>SUM(E48:E49)</f>
        <v>9</v>
      </c>
      <c r="F50" s="107">
        <f t="shared" ref="F50" si="11">SUM(F48:F49)</f>
        <v>9</v>
      </c>
      <c r="G50" s="88">
        <f t="shared" si="10"/>
        <v>0</v>
      </c>
    </row>
    <row r="52" spans="1:11" x14ac:dyDescent="0.25">
      <c r="B52" s="177" t="s">
        <v>471</v>
      </c>
      <c r="C52" s="177"/>
      <c r="D52" s="177"/>
      <c r="E52" s="177"/>
      <c r="F52" s="177"/>
      <c r="G52" s="177"/>
    </row>
    <row r="53" spans="1:11" ht="32.25" thickBot="1" x14ac:dyDescent="0.55000000000000004">
      <c r="B53" s="178" t="s">
        <v>493</v>
      </c>
      <c r="C53" s="178"/>
      <c r="D53" s="178"/>
      <c r="E53" s="178"/>
      <c r="F53" s="178"/>
      <c r="G53" s="178"/>
    </row>
    <row r="54" spans="1:11" ht="15.75" thickBot="1" x14ac:dyDescent="0.3">
      <c r="B54" s="114" t="s">
        <v>478</v>
      </c>
      <c r="C54" s="115" t="s">
        <v>479</v>
      </c>
      <c r="D54" s="115" t="s">
        <v>480</v>
      </c>
      <c r="E54" s="116" t="s">
        <v>460</v>
      </c>
      <c r="F54" s="116" t="s">
        <v>461</v>
      </c>
      <c r="G54" s="117" t="s">
        <v>462</v>
      </c>
    </row>
    <row r="55" spans="1:11" x14ac:dyDescent="0.25">
      <c r="B55" s="179" t="s">
        <v>466</v>
      </c>
      <c r="C55" s="174">
        <f>G55+G56+G57+G58</f>
        <v>0</v>
      </c>
      <c r="D55" s="96" t="s">
        <v>494</v>
      </c>
      <c r="E55" s="68">
        <v>1</v>
      </c>
      <c r="F55" s="97">
        <v>1</v>
      </c>
      <c r="G55" s="70">
        <f>E55-F55</f>
        <v>0</v>
      </c>
    </row>
    <row r="56" spans="1:11" x14ac:dyDescent="0.25">
      <c r="B56" s="180"/>
      <c r="C56" s="175"/>
      <c r="D56" s="98" t="s">
        <v>495</v>
      </c>
      <c r="E56" s="69">
        <v>2</v>
      </c>
      <c r="F56" s="99">
        <v>2</v>
      </c>
      <c r="G56" s="74">
        <f t="shared" ref="G56:G60" si="12">E56-F56</f>
        <v>0</v>
      </c>
    </row>
    <row r="57" spans="1:11" x14ac:dyDescent="0.25">
      <c r="B57" s="180"/>
      <c r="C57" s="175"/>
      <c r="D57" s="118" t="s">
        <v>496</v>
      </c>
      <c r="E57" s="69">
        <v>1</v>
      </c>
      <c r="F57" s="99">
        <v>1</v>
      </c>
      <c r="G57" s="74">
        <f t="shared" si="12"/>
        <v>0</v>
      </c>
    </row>
    <row r="58" spans="1:11" ht="15.75" thickBot="1" x14ac:dyDescent="0.3">
      <c r="B58" s="186"/>
      <c r="C58" s="176"/>
      <c r="D58" s="100" t="s">
        <v>497</v>
      </c>
      <c r="E58" s="80">
        <v>1</v>
      </c>
      <c r="F58" s="101">
        <v>1</v>
      </c>
      <c r="G58" s="85">
        <f t="shared" si="12"/>
        <v>0</v>
      </c>
    </row>
    <row r="59" spans="1:11" ht="15.75" thickBot="1" x14ac:dyDescent="0.3">
      <c r="B59" s="132" t="s">
        <v>443</v>
      </c>
      <c r="C59" s="133">
        <f>G59</f>
        <v>3</v>
      </c>
      <c r="D59" s="129" t="s">
        <v>498</v>
      </c>
      <c r="E59" s="125">
        <v>3</v>
      </c>
      <c r="F59" s="127"/>
      <c r="G59" s="88">
        <f t="shared" si="12"/>
        <v>3</v>
      </c>
    </row>
    <row r="60" spans="1:11" ht="15.75" thickBot="1" x14ac:dyDescent="0.3">
      <c r="B60" s="124" t="s">
        <v>475</v>
      </c>
      <c r="C60" s="125">
        <f>SUM(C55:C59)</f>
        <v>3</v>
      </c>
      <c r="D60" s="126" t="s">
        <v>475</v>
      </c>
      <c r="E60" s="125">
        <f>SUM(E55:E59)</f>
        <v>8</v>
      </c>
      <c r="F60" s="107">
        <f t="shared" ref="F60" si="13">SUM(F55:F59)</f>
        <v>5</v>
      </c>
      <c r="G60" s="88">
        <f t="shared" si="12"/>
        <v>3</v>
      </c>
    </row>
    <row r="61" spans="1:11" x14ac:dyDescent="0.25">
      <c r="A61" s="5"/>
      <c r="H61" s="5"/>
      <c r="I61" s="5"/>
      <c r="J61" s="5"/>
      <c r="K61" s="5"/>
    </row>
    <row r="62" spans="1:11" x14ac:dyDescent="0.25">
      <c r="A62" s="5"/>
      <c r="B62" s="177" t="s">
        <v>473</v>
      </c>
      <c r="C62" s="177"/>
      <c r="D62" s="177"/>
      <c r="E62" s="177"/>
      <c r="F62" s="177"/>
      <c r="G62" s="177"/>
      <c r="H62" s="5"/>
      <c r="I62" s="5"/>
      <c r="J62" s="5"/>
      <c r="K62" s="5"/>
    </row>
    <row r="63" spans="1:11" ht="32.25" thickBot="1" x14ac:dyDescent="0.55000000000000004">
      <c r="B63" s="178" t="s">
        <v>499</v>
      </c>
      <c r="C63" s="178"/>
      <c r="D63" s="178"/>
      <c r="E63" s="178"/>
      <c r="F63" s="178"/>
      <c r="G63" s="178"/>
    </row>
    <row r="64" spans="1:11" ht="15.75" thickBot="1" x14ac:dyDescent="0.3">
      <c r="B64" s="92" t="s">
        <v>478</v>
      </c>
      <c r="C64" s="93" t="s">
        <v>479</v>
      </c>
      <c r="D64" s="93" t="s">
        <v>480</v>
      </c>
      <c r="E64" s="94" t="s">
        <v>460</v>
      </c>
      <c r="F64" s="94" t="s">
        <v>461</v>
      </c>
      <c r="G64" s="95" t="s">
        <v>462</v>
      </c>
    </row>
    <row r="65" spans="1:11" ht="15.75" thickBot="1" x14ac:dyDescent="0.3">
      <c r="B65" s="111" t="s">
        <v>448</v>
      </c>
      <c r="C65" s="112">
        <f>G65</f>
        <v>0</v>
      </c>
      <c r="D65" s="113" t="s">
        <v>426</v>
      </c>
      <c r="E65" s="112">
        <v>5</v>
      </c>
      <c r="F65" s="127">
        <v>5</v>
      </c>
      <c r="G65" s="109">
        <f>E65-F65</f>
        <v>0</v>
      </c>
    </row>
    <row r="66" spans="1:11" ht="15.75" thickBot="1" x14ac:dyDescent="0.3">
      <c r="B66" s="124" t="s">
        <v>475</v>
      </c>
      <c r="C66" s="125">
        <f>SUM(C65)</f>
        <v>0</v>
      </c>
      <c r="D66" s="126" t="s">
        <v>475</v>
      </c>
      <c r="E66" s="125">
        <f>SUM(E65)</f>
        <v>5</v>
      </c>
      <c r="F66" s="107">
        <f t="shared" ref="F66" si="14">SUM(F65)</f>
        <v>5</v>
      </c>
      <c r="G66" s="88">
        <f>E66-F66</f>
        <v>0</v>
      </c>
    </row>
    <row r="67" spans="1:11" x14ac:dyDescent="0.25">
      <c r="A67" s="5"/>
      <c r="H67" s="5"/>
      <c r="I67" s="5"/>
      <c r="J67" s="5"/>
      <c r="K67" s="5"/>
    </row>
    <row r="68" spans="1:11" x14ac:dyDescent="0.25">
      <c r="A68" s="5"/>
      <c r="B68" s="177" t="s">
        <v>474</v>
      </c>
      <c r="C68" s="177"/>
      <c r="D68" s="177"/>
      <c r="E68" s="177"/>
      <c r="F68" s="177"/>
      <c r="G68" s="177"/>
      <c r="H68" s="5"/>
      <c r="I68" s="5"/>
      <c r="J68" s="5"/>
      <c r="K68" s="5"/>
    </row>
    <row r="69" spans="1:11" ht="32.25" thickBot="1" x14ac:dyDescent="0.55000000000000004">
      <c r="B69" s="178" t="s">
        <v>500</v>
      </c>
      <c r="C69" s="178"/>
      <c r="D69" s="178"/>
      <c r="E69" s="178"/>
      <c r="F69" s="178"/>
      <c r="G69" s="178"/>
    </row>
    <row r="70" spans="1:11" ht="15.75" thickBot="1" x14ac:dyDescent="0.3">
      <c r="B70" s="114" t="s">
        <v>478</v>
      </c>
      <c r="C70" s="115" t="s">
        <v>479</v>
      </c>
      <c r="D70" s="115" t="s">
        <v>480</v>
      </c>
      <c r="E70" s="116" t="s">
        <v>460</v>
      </c>
      <c r="F70" s="116" t="s">
        <v>461</v>
      </c>
      <c r="G70" s="117" t="s">
        <v>462</v>
      </c>
    </row>
    <row r="71" spans="1:11" x14ac:dyDescent="0.25">
      <c r="B71" s="183" t="s">
        <v>448</v>
      </c>
      <c r="C71" s="174">
        <f>G71+G72+G73</f>
        <v>0</v>
      </c>
      <c r="D71" s="96" t="s">
        <v>501</v>
      </c>
      <c r="E71" s="68">
        <v>2</v>
      </c>
      <c r="F71" s="97">
        <v>2</v>
      </c>
      <c r="G71" s="70">
        <f>E71-F71</f>
        <v>0</v>
      </c>
    </row>
    <row r="72" spans="1:11" x14ac:dyDescent="0.25">
      <c r="B72" s="184"/>
      <c r="C72" s="175"/>
      <c r="D72" s="98" t="s">
        <v>508</v>
      </c>
      <c r="E72" s="69">
        <v>1</v>
      </c>
      <c r="F72" s="99">
        <v>1</v>
      </c>
      <c r="G72" s="74">
        <f t="shared" ref="G72:G83" si="15">E72-F72</f>
        <v>0</v>
      </c>
    </row>
    <row r="73" spans="1:11" ht="15.75" thickBot="1" x14ac:dyDescent="0.3">
      <c r="B73" s="185"/>
      <c r="C73" s="182"/>
      <c r="D73" s="119" t="s">
        <v>509</v>
      </c>
      <c r="E73" s="120">
        <v>1</v>
      </c>
      <c r="F73" s="121">
        <v>1</v>
      </c>
      <c r="G73" s="122">
        <f t="shared" si="15"/>
        <v>0</v>
      </c>
    </row>
    <row r="74" spans="1:11" x14ac:dyDescent="0.25">
      <c r="B74" s="179" t="s">
        <v>453</v>
      </c>
      <c r="C74" s="174">
        <f>G74+G75+G76+G77+G78</f>
        <v>0</v>
      </c>
      <c r="D74" s="96" t="s">
        <v>502</v>
      </c>
      <c r="E74" s="68">
        <v>2</v>
      </c>
      <c r="F74" s="97">
        <v>2</v>
      </c>
      <c r="G74" s="70">
        <f t="shared" si="15"/>
        <v>0</v>
      </c>
    </row>
    <row r="75" spans="1:11" x14ac:dyDescent="0.25">
      <c r="B75" s="180"/>
      <c r="C75" s="175"/>
      <c r="D75" s="98" t="s">
        <v>510</v>
      </c>
      <c r="E75" s="69">
        <v>2</v>
      </c>
      <c r="F75" s="99">
        <v>2</v>
      </c>
      <c r="G75" s="74">
        <f t="shared" si="15"/>
        <v>0</v>
      </c>
    </row>
    <row r="76" spans="1:11" x14ac:dyDescent="0.25">
      <c r="B76" s="180"/>
      <c r="C76" s="175"/>
      <c r="D76" s="98" t="s">
        <v>511</v>
      </c>
      <c r="E76" s="69">
        <v>1</v>
      </c>
      <c r="F76" s="99">
        <v>1</v>
      </c>
      <c r="G76" s="74">
        <f t="shared" si="15"/>
        <v>0</v>
      </c>
    </row>
    <row r="77" spans="1:11" x14ac:dyDescent="0.25">
      <c r="B77" s="180"/>
      <c r="C77" s="175"/>
      <c r="D77" s="98" t="s">
        <v>505</v>
      </c>
      <c r="E77" s="69">
        <v>2</v>
      </c>
      <c r="F77" s="99">
        <v>2</v>
      </c>
      <c r="G77" s="74">
        <f t="shared" si="15"/>
        <v>0</v>
      </c>
    </row>
    <row r="78" spans="1:11" ht="15.75" thickBot="1" x14ac:dyDescent="0.3">
      <c r="B78" s="181"/>
      <c r="C78" s="182"/>
      <c r="D78" s="119" t="s">
        <v>503</v>
      </c>
      <c r="E78" s="120">
        <v>3</v>
      </c>
      <c r="F78" s="121">
        <v>3</v>
      </c>
      <c r="G78" s="122">
        <f t="shared" si="15"/>
        <v>0</v>
      </c>
    </row>
    <row r="79" spans="1:11" x14ac:dyDescent="0.25">
      <c r="B79" s="179" t="s">
        <v>451</v>
      </c>
      <c r="C79" s="174">
        <f>G79+G80</f>
        <v>0</v>
      </c>
      <c r="D79" s="96" t="s">
        <v>512</v>
      </c>
      <c r="E79" s="68">
        <v>1</v>
      </c>
      <c r="F79" s="97">
        <v>1</v>
      </c>
      <c r="G79" s="70">
        <f t="shared" si="15"/>
        <v>0</v>
      </c>
    </row>
    <row r="80" spans="1:11" ht="15.75" thickBot="1" x14ac:dyDescent="0.3">
      <c r="B80" s="186"/>
      <c r="C80" s="176"/>
      <c r="D80" s="100" t="s">
        <v>504</v>
      </c>
      <c r="E80" s="80">
        <v>3</v>
      </c>
      <c r="F80" s="101">
        <v>3</v>
      </c>
      <c r="G80" s="85">
        <f t="shared" si="15"/>
        <v>0</v>
      </c>
    </row>
    <row r="81" spans="2:7" ht="15.75" thickBot="1" x14ac:dyDescent="0.3">
      <c r="B81" s="132" t="s">
        <v>513</v>
      </c>
      <c r="C81" s="127">
        <f>G81</f>
        <v>0</v>
      </c>
      <c r="D81" s="129" t="s">
        <v>514</v>
      </c>
      <c r="E81" s="125">
        <v>1</v>
      </c>
      <c r="F81" s="127">
        <v>1</v>
      </c>
      <c r="G81" s="88">
        <f t="shared" si="15"/>
        <v>0</v>
      </c>
    </row>
    <row r="82" spans="2:7" ht="15.75" thickBot="1" x14ac:dyDescent="0.3">
      <c r="B82" s="123" t="s">
        <v>443</v>
      </c>
      <c r="C82" s="107">
        <f>G82</f>
        <v>0</v>
      </c>
      <c r="D82" s="113" t="s">
        <v>515</v>
      </c>
      <c r="E82" s="112">
        <v>1</v>
      </c>
      <c r="F82" s="127">
        <v>1</v>
      </c>
      <c r="G82" s="109">
        <f t="shared" si="15"/>
        <v>0</v>
      </c>
    </row>
    <row r="83" spans="2:7" ht="15.75" thickBot="1" x14ac:dyDescent="0.3">
      <c r="B83" s="111" t="s">
        <v>466</v>
      </c>
      <c r="C83" s="112">
        <f>G83</f>
        <v>0</v>
      </c>
      <c r="D83" s="113" t="s">
        <v>506</v>
      </c>
      <c r="E83" s="112">
        <v>3</v>
      </c>
      <c r="F83" s="127">
        <v>3</v>
      </c>
      <c r="G83" s="109">
        <f t="shared" si="15"/>
        <v>0</v>
      </c>
    </row>
    <row r="84" spans="2:7" ht="15.75" thickBot="1" x14ac:dyDescent="0.3">
      <c r="B84" s="106" t="s">
        <v>475</v>
      </c>
      <c r="C84" s="112">
        <f>SUM(C71:C83)</f>
        <v>0</v>
      </c>
      <c r="D84" s="108" t="s">
        <v>475</v>
      </c>
      <c r="E84" s="112">
        <f>SUM(E71:E83)</f>
        <v>23</v>
      </c>
      <c r="F84" s="107">
        <f>SUM(F71:F83)</f>
        <v>23</v>
      </c>
      <c r="G84" s="109">
        <f t="shared" ref="G84" si="16">E84-F84</f>
        <v>0</v>
      </c>
    </row>
    <row r="87" spans="2:7" ht="34.5" thickBot="1" x14ac:dyDescent="0.3">
      <c r="B87" s="169" t="s">
        <v>516</v>
      </c>
      <c r="C87" s="169"/>
      <c r="D87" s="169"/>
      <c r="E87" s="169"/>
      <c r="F87" s="169"/>
      <c r="G87" s="169"/>
    </row>
    <row r="88" spans="2:7" ht="15.75" thickBot="1" x14ac:dyDescent="0.3">
      <c r="B88" s="114" t="s">
        <v>478</v>
      </c>
      <c r="C88" s="115" t="s">
        <v>479</v>
      </c>
      <c r="D88" s="115" t="s">
        <v>480</v>
      </c>
      <c r="E88" s="116" t="s">
        <v>460</v>
      </c>
      <c r="F88" s="116" t="s">
        <v>461</v>
      </c>
      <c r="G88" s="117" t="s">
        <v>462</v>
      </c>
    </row>
    <row r="89" spans="2:7" x14ac:dyDescent="0.25">
      <c r="B89" s="171" t="s">
        <v>454</v>
      </c>
      <c r="C89" s="174">
        <f>G89</f>
        <v>0</v>
      </c>
      <c r="D89" s="96" t="s">
        <v>492</v>
      </c>
      <c r="E89" s="68">
        <v>1</v>
      </c>
      <c r="F89" s="97">
        <v>1</v>
      </c>
      <c r="G89" s="70">
        <f>E89-F89</f>
        <v>0</v>
      </c>
    </row>
    <row r="90" spans="2:7" x14ac:dyDescent="0.25">
      <c r="B90" s="172"/>
      <c r="C90" s="175"/>
      <c r="D90" s="98" t="s">
        <v>499</v>
      </c>
      <c r="E90" s="69">
        <v>3</v>
      </c>
      <c r="F90" s="99">
        <v>3</v>
      </c>
      <c r="G90" s="74">
        <f t="shared" ref="G90:G91" si="17">E90-F90</f>
        <v>0</v>
      </c>
    </row>
    <row r="91" spans="2:7" ht="15.75" thickBot="1" x14ac:dyDescent="0.3">
      <c r="B91" s="173"/>
      <c r="C91" s="176"/>
      <c r="D91" s="100" t="s">
        <v>500</v>
      </c>
      <c r="E91" s="80">
        <v>2</v>
      </c>
      <c r="F91" s="101">
        <v>2</v>
      </c>
      <c r="G91" s="85">
        <f t="shared" si="17"/>
        <v>0</v>
      </c>
    </row>
    <row r="92" spans="2:7" ht="15.75" thickBot="1" x14ac:dyDescent="0.3">
      <c r="B92" s="144" t="s">
        <v>455</v>
      </c>
      <c r="C92" s="125">
        <f t="shared" ref="C92:C93" si="18">G92</f>
        <v>0</v>
      </c>
      <c r="D92" s="129" t="s">
        <v>477</v>
      </c>
      <c r="E92" s="125">
        <v>6</v>
      </c>
      <c r="F92" s="127">
        <v>6</v>
      </c>
      <c r="G92" s="88">
        <f t="shared" ref="G92:G93" si="19">E92-F92</f>
        <v>0</v>
      </c>
    </row>
    <row r="93" spans="2:7" ht="15.75" thickBot="1" x14ac:dyDescent="0.3">
      <c r="B93" s="143" t="s">
        <v>456</v>
      </c>
      <c r="C93" s="112">
        <f t="shared" si="18"/>
        <v>0</v>
      </c>
      <c r="D93" s="113" t="s">
        <v>477</v>
      </c>
      <c r="E93" s="112">
        <v>3</v>
      </c>
      <c r="F93" s="127">
        <v>3</v>
      </c>
      <c r="G93" s="109">
        <f t="shared" si="19"/>
        <v>0</v>
      </c>
    </row>
    <row r="94" spans="2:7" ht="15.75" thickBot="1" x14ac:dyDescent="0.3">
      <c r="B94" s="124" t="s">
        <v>475</v>
      </c>
      <c r="C94" s="125">
        <f>SUM(C89:C93)</f>
        <v>0</v>
      </c>
      <c r="D94" s="126" t="s">
        <v>475</v>
      </c>
      <c r="E94" s="125">
        <f>SUM(E89:E93)</f>
        <v>15</v>
      </c>
      <c r="F94" s="107">
        <f t="shared" ref="F94:G94" si="20">SUM(F89:F93)</f>
        <v>15</v>
      </c>
      <c r="G94" s="88">
        <f t="shared" si="20"/>
        <v>0</v>
      </c>
    </row>
  </sheetData>
  <sortState ref="B22:E30">
    <sortCondition ref="B22:B30"/>
  </sortState>
  <mergeCells count="30">
    <mergeCell ref="B3:E3"/>
    <mergeCell ref="G3:J3"/>
    <mergeCell ref="B23:G23"/>
    <mergeCell ref="B24:G24"/>
    <mergeCell ref="B26:B29"/>
    <mergeCell ref="C26:C29"/>
    <mergeCell ref="B62:G62"/>
    <mergeCell ref="B63:G63"/>
    <mergeCell ref="B31:B34"/>
    <mergeCell ref="C31:C34"/>
    <mergeCell ref="B37:G37"/>
    <mergeCell ref="B38:G38"/>
    <mergeCell ref="B45:G45"/>
    <mergeCell ref="B46:G46"/>
    <mergeCell ref="B87:G87"/>
    <mergeCell ref="G15:J15"/>
    <mergeCell ref="B89:B91"/>
    <mergeCell ref="C89:C91"/>
    <mergeCell ref="B68:G68"/>
    <mergeCell ref="B69:G69"/>
    <mergeCell ref="B74:B78"/>
    <mergeCell ref="C74:C78"/>
    <mergeCell ref="B71:B73"/>
    <mergeCell ref="B79:B80"/>
    <mergeCell ref="C79:C80"/>
    <mergeCell ref="C71:C73"/>
    <mergeCell ref="B52:G52"/>
    <mergeCell ref="B53:G53"/>
    <mergeCell ref="B55:B58"/>
    <mergeCell ref="C55:C58"/>
  </mergeCells>
  <conditionalFormatting sqref="D5 D16">
    <cfRule type="cellIs" dxfId="362" priority="220" operator="equal">
      <formula>#REF!</formula>
    </cfRule>
    <cfRule type="cellIs" dxfId="361" priority="221" operator="lessThan">
      <formula>#REF!</formula>
    </cfRule>
    <cfRule type="cellIs" dxfId="360" priority="222" operator="equal">
      <formula>$L$5</formula>
    </cfRule>
  </conditionalFormatting>
  <conditionalFormatting sqref="D5:D6 D16:D17">
    <cfRule type="cellIs" dxfId="359" priority="217" operator="equal">
      <formula>$L$5</formula>
    </cfRule>
    <cfRule type="cellIs" dxfId="358" priority="218" operator="equal">
      <formula>#REF!</formula>
    </cfRule>
    <cfRule type="cellIs" dxfId="357" priority="219" operator="lessThan">
      <formula>#REF!</formula>
    </cfRule>
  </conditionalFormatting>
  <conditionalFormatting sqref="D7">
    <cfRule type="cellIs" dxfId="356" priority="214" operator="equal">
      <formula>$L$5</formula>
    </cfRule>
    <cfRule type="cellIs" dxfId="355" priority="215" operator="equal">
      <formula>#REF!</formula>
    </cfRule>
    <cfRule type="cellIs" dxfId="354" priority="216" operator="lessThan">
      <formula>#REF!</formula>
    </cfRule>
  </conditionalFormatting>
  <conditionalFormatting sqref="D8">
    <cfRule type="cellIs" dxfId="353" priority="211" operator="equal">
      <formula>$L$5</formula>
    </cfRule>
    <cfRule type="cellIs" dxfId="352" priority="212" operator="equal">
      <formula>#REF!</formula>
    </cfRule>
    <cfRule type="cellIs" dxfId="351" priority="213" operator="lessThan">
      <formula>#REF!</formula>
    </cfRule>
  </conditionalFormatting>
  <conditionalFormatting sqref="D9">
    <cfRule type="cellIs" dxfId="350" priority="208" operator="equal">
      <formula>$L$5</formula>
    </cfRule>
    <cfRule type="cellIs" dxfId="349" priority="209" operator="equal">
      <formula>#REF!</formula>
    </cfRule>
    <cfRule type="cellIs" dxfId="348" priority="210" operator="lessThan">
      <formula>#REF!</formula>
    </cfRule>
  </conditionalFormatting>
  <conditionalFormatting sqref="D10">
    <cfRule type="cellIs" dxfId="347" priority="205" operator="equal">
      <formula>$L$5</formula>
    </cfRule>
    <cfRule type="cellIs" dxfId="346" priority="206" operator="equal">
      <formula>#REF!</formula>
    </cfRule>
    <cfRule type="cellIs" dxfId="345" priority="207" operator="lessThan">
      <formula>#REF!</formula>
    </cfRule>
  </conditionalFormatting>
  <conditionalFormatting sqref="D11">
    <cfRule type="cellIs" dxfId="344" priority="202" operator="equal">
      <formula>$L$5</formula>
    </cfRule>
    <cfRule type="cellIs" dxfId="343" priority="203" operator="equal">
      <formula>#REF!</formula>
    </cfRule>
    <cfRule type="cellIs" dxfId="342" priority="204" operator="lessThan">
      <formula>#REF!</formula>
    </cfRule>
  </conditionalFormatting>
  <conditionalFormatting sqref="D12:D13">
    <cfRule type="cellIs" dxfId="341" priority="199" operator="equal">
      <formula>$L$5</formula>
    </cfRule>
    <cfRule type="cellIs" dxfId="340" priority="200" operator="equal">
      <formula>#REF!</formula>
    </cfRule>
    <cfRule type="cellIs" dxfId="339" priority="201" operator="lessThan">
      <formula>#REF!</formula>
    </cfRule>
  </conditionalFormatting>
  <conditionalFormatting sqref="D14:D15">
    <cfRule type="cellIs" dxfId="338" priority="196" operator="equal">
      <formula>$L$5</formula>
    </cfRule>
    <cfRule type="cellIs" dxfId="337" priority="197" operator="equal">
      <formula>#REF!</formula>
    </cfRule>
    <cfRule type="cellIs" dxfId="336" priority="198" operator="lessThan">
      <formula>#REF!</formula>
    </cfRule>
  </conditionalFormatting>
  <conditionalFormatting sqref="D16:D17">
    <cfRule type="cellIs" dxfId="335" priority="193" operator="equal">
      <formula>$L$5</formula>
    </cfRule>
    <cfRule type="cellIs" dxfId="334" priority="194" operator="lessThan">
      <formula>#REF!</formula>
    </cfRule>
    <cfRule type="cellIs" dxfId="333" priority="195" operator="equal">
      <formula>#REF!</formula>
    </cfRule>
  </conditionalFormatting>
  <conditionalFormatting sqref="F26:F35 F84">
    <cfRule type="cellIs" dxfId="332" priority="191" operator="equal">
      <formula>E26</formula>
    </cfRule>
    <cfRule type="cellIs" dxfId="331" priority="192" operator="lessThan">
      <formula>E26</formula>
    </cfRule>
  </conditionalFormatting>
  <conditionalFormatting sqref="F84">
    <cfRule type="cellIs" dxfId="330" priority="180" operator="equal">
      <formula>E84</formula>
    </cfRule>
    <cfRule type="cellIs" dxfId="329" priority="181" operator="lessThan">
      <formula>E84</formula>
    </cfRule>
  </conditionalFormatting>
  <conditionalFormatting sqref="G40:G43 G48:G50 J5:J11 G26:G35 G55:G60 G65:G66 G71:G84 E5:E18 J17:J20 G89:G94">
    <cfRule type="cellIs" dxfId="328" priority="177" operator="equal">
      <formula>$L$5</formula>
    </cfRule>
    <cfRule type="cellIs" dxfId="327" priority="178" operator="greaterThan">
      <formula>$L$5</formula>
    </cfRule>
  </conditionalFormatting>
  <conditionalFormatting sqref="I11 D18 I20">
    <cfRule type="cellIs" dxfId="326" priority="168" operator="equal">
      <formula>$L$5</formula>
    </cfRule>
    <cfRule type="cellIs" dxfId="325" priority="169" operator="equal">
      <formula>#REF!</formula>
    </cfRule>
    <cfRule type="cellIs" dxfId="324" priority="170" operator="lessThan">
      <formula>#REF!</formula>
    </cfRule>
  </conditionalFormatting>
  <conditionalFormatting sqref="I5 I17">
    <cfRule type="cellIs" dxfId="323" priority="165" operator="equal">
      <formula>$L$5</formula>
    </cfRule>
    <cfRule type="cellIs" dxfId="322" priority="166" operator="equal">
      <formula>$E$16</formula>
    </cfRule>
    <cfRule type="cellIs" dxfId="321" priority="167" operator="lessThan">
      <formula>$E$16</formula>
    </cfRule>
  </conditionalFormatting>
  <conditionalFormatting sqref="I6 I18">
    <cfRule type="cellIs" dxfId="320" priority="162" operator="equal">
      <formula>$L$5</formula>
    </cfRule>
    <cfRule type="cellIs" dxfId="319" priority="163" operator="equal">
      <formula>$E$25</formula>
    </cfRule>
    <cfRule type="cellIs" dxfId="318" priority="164" operator="lessThan">
      <formula>$E$25</formula>
    </cfRule>
  </conditionalFormatting>
  <conditionalFormatting sqref="F26:F35 F66 F84 F60 F50 F43 F94">
    <cfRule type="cellIs" dxfId="317" priority="158" operator="equal">
      <formula>$L$5</formula>
    </cfRule>
  </conditionalFormatting>
  <conditionalFormatting sqref="I7 I19">
    <cfRule type="cellIs" dxfId="316" priority="273" operator="equal">
      <formula>$L$5</formula>
    </cfRule>
    <cfRule type="cellIs" dxfId="315" priority="274" operator="equal">
      <formula>$E$31</formula>
    </cfRule>
    <cfRule type="cellIs" dxfId="314" priority="275" operator="lessThan">
      <formula>$E$31</formula>
    </cfRule>
  </conditionalFormatting>
  <conditionalFormatting sqref="I8">
    <cfRule type="cellIs" dxfId="313" priority="277" operator="equal">
      <formula>$L$5</formula>
    </cfRule>
    <cfRule type="cellIs" dxfId="312" priority="278" operator="equal">
      <formula>$E$42</formula>
    </cfRule>
    <cfRule type="cellIs" dxfId="311" priority="279" operator="lessThan">
      <formula>$E$42</formula>
    </cfRule>
  </conditionalFormatting>
  <conditionalFormatting sqref="I9">
    <cfRule type="cellIs" dxfId="310" priority="280" operator="equal">
      <formula>$L$5</formula>
    </cfRule>
    <cfRule type="cellIs" dxfId="309" priority="281" operator="equal">
      <formula>$E$48</formula>
    </cfRule>
    <cfRule type="cellIs" dxfId="308" priority="282" operator="lessThan">
      <formula>$E$48</formula>
    </cfRule>
  </conditionalFormatting>
  <conditionalFormatting sqref="I10">
    <cfRule type="cellIs" dxfId="307" priority="283" operator="equal">
      <formula>$L$5</formula>
    </cfRule>
    <cfRule type="cellIs" dxfId="306" priority="284" operator="equal">
      <formula>$E$59</formula>
    </cfRule>
    <cfRule type="cellIs" dxfId="305" priority="285" operator="lessThan">
      <formula>$E$59</formula>
    </cfRule>
  </conditionalFormatting>
  <conditionalFormatting sqref="F50">
    <cfRule type="cellIs" dxfId="304" priority="95" operator="equal">
      <formula>E50</formula>
    </cfRule>
    <cfRule type="cellIs" dxfId="303" priority="96" operator="lessThan">
      <formula>E50</formula>
    </cfRule>
  </conditionalFormatting>
  <conditionalFormatting sqref="F60">
    <cfRule type="cellIs" dxfId="302" priority="92" operator="equal">
      <formula>E60</formula>
    </cfRule>
    <cfRule type="cellIs" dxfId="301" priority="93" operator="lessThan">
      <formula>E60</formula>
    </cfRule>
  </conditionalFormatting>
  <conditionalFormatting sqref="F43">
    <cfRule type="cellIs" dxfId="300" priority="98" operator="equal">
      <formula>E43</formula>
    </cfRule>
    <cfRule type="cellIs" dxfId="299" priority="99" operator="lessThan">
      <formula>E43</formula>
    </cfRule>
  </conditionalFormatting>
  <conditionalFormatting sqref="F66">
    <cfRule type="cellIs" dxfId="298" priority="89" operator="equal">
      <formula>E66</formula>
    </cfRule>
    <cfRule type="cellIs" dxfId="297" priority="90" operator="lessThan">
      <formula>E66</formula>
    </cfRule>
  </conditionalFormatting>
  <conditionalFormatting sqref="F94">
    <cfRule type="cellIs" dxfId="296" priority="84" operator="equal">
      <formula>E94</formula>
    </cfRule>
    <cfRule type="cellIs" dxfId="295" priority="85" operator="lessThan">
      <formula>E94</formula>
    </cfRule>
  </conditionalFormatting>
  <conditionalFormatting sqref="F94">
    <cfRule type="cellIs" dxfId="294" priority="65" operator="equal">
      <formula>E94</formula>
    </cfRule>
    <cfRule type="cellIs" dxfId="293" priority="66" operator="lessThan">
      <formula>E94</formula>
    </cfRule>
  </conditionalFormatting>
  <conditionalFormatting sqref="F94">
    <cfRule type="cellIs" dxfId="292" priority="63" operator="equal">
      <formula>E94</formula>
    </cfRule>
    <cfRule type="cellIs" dxfId="291" priority="64" operator="lessThan">
      <formula>E94</formula>
    </cfRule>
  </conditionalFormatting>
  <conditionalFormatting sqref="F66">
    <cfRule type="cellIs" dxfId="290" priority="61" operator="equal">
      <formula>E66</formula>
    </cfRule>
    <cfRule type="cellIs" dxfId="289" priority="62" operator="lessThan">
      <formula>E66</formula>
    </cfRule>
  </conditionalFormatting>
  <conditionalFormatting sqref="F66">
    <cfRule type="cellIs" dxfId="288" priority="59" operator="equal">
      <formula>E66</formula>
    </cfRule>
    <cfRule type="cellIs" dxfId="287" priority="60" operator="lessThan">
      <formula>E66</formula>
    </cfRule>
  </conditionalFormatting>
  <conditionalFormatting sqref="F66">
    <cfRule type="cellIs" dxfId="286" priority="57" operator="equal">
      <formula>E66</formula>
    </cfRule>
    <cfRule type="cellIs" dxfId="285" priority="58" operator="lessThan">
      <formula>E66</formula>
    </cfRule>
  </conditionalFormatting>
  <conditionalFormatting sqref="F60">
    <cfRule type="cellIs" dxfId="284" priority="55" operator="equal">
      <formula>E60</formula>
    </cfRule>
    <cfRule type="cellIs" dxfId="283" priority="56" operator="lessThan">
      <formula>E60</formula>
    </cfRule>
  </conditionalFormatting>
  <conditionalFormatting sqref="F60">
    <cfRule type="cellIs" dxfId="282" priority="53" operator="equal">
      <formula>E60</formula>
    </cfRule>
    <cfRule type="cellIs" dxfId="281" priority="54" operator="lessThan">
      <formula>E60</formula>
    </cfRule>
  </conditionalFormatting>
  <conditionalFormatting sqref="F60">
    <cfRule type="cellIs" dxfId="280" priority="51" operator="equal">
      <formula>E60</formula>
    </cfRule>
    <cfRule type="cellIs" dxfId="279" priority="52" operator="lessThan">
      <formula>E60</formula>
    </cfRule>
  </conditionalFormatting>
  <conditionalFormatting sqref="F60">
    <cfRule type="cellIs" dxfId="278" priority="49" operator="equal">
      <formula>E60</formula>
    </cfRule>
    <cfRule type="cellIs" dxfId="277" priority="50" operator="lessThan">
      <formula>E60</formula>
    </cfRule>
  </conditionalFormatting>
  <conditionalFormatting sqref="F50">
    <cfRule type="cellIs" dxfId="276" priority="47" operator="equal">
      <formula>E50</formula>
    </cfRule>
    <cfRule type="cellIs" dxfId="275" priority="48" operator="lessThan">
      <formula>E50</formula>
    </cfRule>
  </conditionalFormatting>
  <conditionalFormatting sqref="F50">
    <cfRule type="cellIs" dxfId="274" priority="45" operator="equal">
      <formula>E50</formula>
    </cfRule>
    <cfRule type="cellIs" dxfId="273" priority="46" operator="lessThan">
      <formula>E50</formula>
    </cfRule>
  </conditionalFormatting>
  <conditionalFormatting sqref="F50">
    <cfRule type="cellIs" dxfId="272" priority="43" operator="equal">
      <formula>E50</formula>
    </cfRule>
    <cfRule type="cellIs" dxfId="271" priority="44" operator="lessThan">
      <formula>E50</formula>
    </cfRule>
  </conditionalFormatting>
  <conditionalFormatting sqref="F50">
    <cfRule type="cellIs" dxfId="270" priority="41" operator="equal">
      <formula>E50</formula>
    </cfRule>
    <cfRule type="cellIs" dxfId="269" priority="42" operator="lessThan">
      <formula>E50</formula>
    </cfRule>
  </conditionalFormatting>
  <conditionalFormatting sqref="F50">
    <cfRule type="cellIs" dxfId="268" priority="39" operator="equal">
      <formula>E50</formula>
    </cfRule>
    <cfRule type="cellIs" dxfId="267" priority="40" operator="lessThan">
      <formula>E50</formula>
    </cfRule>
  </conditionalFormatting>
  <conditionalFormatting sqref="F43">
    <cfRule type="cellIs" dxfId="266" priority="37" operator="equal">
      <formula>E43</formula>
    </cfRule>
    <cfRule type="cellIs" dxfId="265" priority="38" operator="lessThan">
      <formula>E43</formula>
    </cfRule>
  </conditionalFormatting>
  <conditionalFormatting sqref="F43">
    <cfRule type="cellIs" dxfId="264" priority="35" operator="equal">
      <formula>E43</formula>
    </cfRule>
    <cfRule type="cellIs" dxfId="263" priority="36" operator="lessThan">
      <formula>E43</formula>
    </cfRule>
  </conditionalFormatting>
  <conditionalFormatting sqref="F43">
    <cfRule type="cellIs" dxfId="262" priority="33" operator="equal">
      <formula>E43</formula>
    </cfRule>
    <cfRule type="cellIs" dxfId="261" priority="34" operator="lessThan">
      <formula>E43</formula>
    </cfRule>
  </conditionalFormatting>
  <conditionalFormatting sqref="F43">
    <cfRule type="cellIs" dxfId="260" priority="31" operator="equal">
      <formula>E43</formula>
    </cfRule>
    <cfRule type="cellIs" dxfId="259" priority="32" operator="lessThan">
      <formula>E43</formula>
    </cfRule>
  </conditionalFormatting>
  <conditionalFormatting sqref="F43">
    <cfRule type="cellIs" dxfId="258" priority="29" operator="equal">
      <formula>E43</formula>
    </cfRule>
    <cfRule type="cellIs" dxfId="257" priority="30" operator="lessThan">
      <formula>E43</formula>
    </cfRule>
  </conditionalFormatting>
  <conditionalFormatting sqref="F43">
    <cfRule type="cellIs" dxfId="256" priority="27" operator="equal">
      <formula>E43</formula>
    </cfRule>
    <cfRule type="cellIs" dxfId="255" priority="28" operator="lessThan">
      <formula>E43</formula>
    </cfRule>
  </conditionalFormatting>
  <conditionalFormatting sqref="F40:F42">
    <cfRule type="cellIs" dxfId="254" priority="23" operator="equal">
      <formula>E40</formula>
    </cfRule>
    <cfRule type="cellIs" dxfId="253" priority="24" operator="lessThan">
      <formula>E40</formula>
    </cfRule>
  </conditionalFormatting>
  <conditionalFormatting sqref="F40:F42">
    <cfRule type="cellIs" dxfId="252" priority="22" operator="equal">
      <formula>$L$5</formula>
    </cfRule>
  </conditionalFormatting>
  <conditionalFormatting sqref="F48:F49">
    <cfRule type="cellIs" dxfId="251" priority="20" operator="equal">
      <formula>E48</formula>
    </cfRule>
    <cfRule type="cellIs" dxfId="250" priority="21" operator="lessThan">
      <formula>E48</formula>
    </cfRule>
  </conditionalFormatting>
  <conditionalFormatting sqref="F48:F49">
    <cfRule type="cellIs" dxfId="249" priority="19" operator="equal">
      <formula>$L$5</formula>
    </cfRule>
  </conditionalFormatting>
  <conditionalFormatting sqref="F55:F59">
    <cfRule type="cellIs" dxfId="248" priority="17" operator="equal">
      <formula>E55</formula>
    </cfRule>
    <cfRule type="cellIs" dxfId="247" priority="18" operator="lessThan">
      <formula>E55</formula>
    </cfRule>
  </conditionalFormatting>
  <conditionalFormatting sqref="F55:F59">
    <cfRule type="cellIs" dxfId="246" priority="16" operator="equal">
      <formula>$L$5</formula>
    </cfRule>
  </conditionalFormatting>
  <conditionalFormatting sqref="F65">
    <cfRule type="cellIs" dxfId="245" priority="14" operator="equal">
      <formula>E65</formula>
    </cfRule>
    <cfRule type="cellIs" dxfId="244" priority="15" operator="lessThan">
      <formula>E65</formula>
    </cfRule>
  </conditionalFormatting>
  <conditionalFormatting sqref="F65">
    <cfRule type="cellIs" dxfId="243" priority="13" operator="equal">
      <formula>$L$5</formula>
    </cfRule>
  </conditionalFormatting>
  <conditionalFormatting sqref="F71:F83">
    <cfRule type="cellIs" dxfId="242" priority="11" operator="equal">
      <formula>E71</formula>
    </cfRule>
    <cfRule type="cellIs" dxfId="241" priority="12" operator="lessThan">
      <formula>E71</formula>
    </cfRule>
  </conditionalFormatting>
  <conditionalFormatting sqref="F71:F83">
    <cfRule type="cellIs" dxfId="240" priority="10" operator="equal">
      <formula>$L$5</formula>
    </cfRule>
  </conditionalFormatting>
  <conditionalFormatting sqref="F89:F93">
    <cfRule type="cellIs" dxfId="239" priority="8" operator="equal">
      <formula>E89</formula>
    </cfRule>
    <cfRule type="cellIs" dxfId="238" priority="9" operator="lessThan">
      <formula>E89</formula>
    </cfRule>
  </conditionalFormatting>
  <conditionalFormatting sqref="F89:F93">
    <cfRule type="cellIs" dxfId="237" priority="7" operator="equal">
      <formula>$L$5</formula>
    </cfRule>
  </conditionalFormatting>
  <conditionalFormatting sqref="I6">
    <cfRule type="cellIs" dxfId="236" priority="4" operator="equal">
      <formula>$L$5</formula>
    </cfRule>
    <cfRule type="cellIs" dxfId="235" priority="5" operator="equal">
      <formula>$E$31</formula>
    </cfRule>
    <cfRule type="cellIs" dxfId="234" priority="6" operator="lessThan">
      <formula>$E$31</formula>
    </cfRule>
  </conditionalFormatting>
  <conditionalFormatting sqref="I6">
    <cfRule type="cellIs" dxfId="233" priority="1" operator="equal">
      <formula>$L$5</formula>
    </cfRule>
    <cfRule type="cellIs" dxfId="232" priority="2" operator="equal">
      <formula>$E$16</formula>
    </cfRule>
    <cfRule type="cellIs" dxfId="231" priority="3" operator="lessThan">
      <formula>$E$16</formula>
    </cfRule>
  </conditionalFormatting>
  <hyperlinks>
    <hyperlink ref="B38:G38" location="'Eje 2'!A1" display="EJE 2" xr:uid="{00000000-0004-0000-0000-000000000000}"/>
    <hyperlink ref="B46:G46" location="'Eje 3'!A1" display="EJE 3" xr:uid="{00000000-0004-0000-0000-000001000000}"/>
    <hyperlink ref="B53:G53" location="'Eje 4'!A1" display="EJE 4" xr:uid="{00000000-0004-0000-0000-000002000000}"/>
    <hyperlink ref="B63:G63" location="'Eje 5'!A1" display="EJE 5" xr:uid="{00000000-0004-0000-0000-000003000000}"/>
    <hyperlink ref="B69:G69" location="'Eje 6'!A1" display="EJE 6" xr:uid="{00000000-0004-0000-0000-000004000000}"/>
    <hyperlink ref="B24:G24" location="'Eje 1'!A1" display="EJE 1" xr:uid="{00000000-0004-0000-0000-000005000000}"/>
    <hyperlink ref="B89" location="IMPLAN!A1" display="IMPLAN" xr:uid="{00000000-0004-0000-0000-000006000000}"/>
    <hyperlink ref="B92" location="SIAPA!A1" display="SIAPA" xr:uid="{00000000-0004-0000-0000-000007000000}"/>
    <hyperlink ref="B93" location="DIF!A1" display="DIF" xr:uid="{00000000-0004-0000-0000-000008000000}"/>
    <hyperlink ref="B5" location="BIENESTAR!A1" display="BIENESTAR SOCIAL" xr:uid="{00000000-0004-0000-0000-000009000000}"/>
    <hyperlink ref="B6" location="D.H.!A1" display="DERECHOS HUMANOS" xr:uid="{00000000-0004-0000-0000-00000A000000}"/>
    <hyperlink ref="B7" location="DGDUE!A1" display="DGDUE" xr:uid="{00000000-0004-0000-0000-00000B000000}"/>
    <hyperlink ref="B8" location="POLICIA!A1" display="DGSPTyV" xr:uid="{00000000-0004-0000-0000-00000C000000}"/>
    <hyperlink ref="B9" location="OBRAS!A1" display="OBRAS PUBLICAS" xr:uid="{00000000-0004-0000-0000-00000D000000}"/>
    <hyperlink ref="B10" location="'OFICINA DE LA PRESIDENCIA'!A1" display="OFICINA DE LA PRESIDENCIA" xr:uid="{00000000-0004-0000-0000-00000E000000}"/>
    <hyperlink ref="B11" location="'SECRETARIA DEL AYUNTAMIENTO'!A1" display="SECRETARIA DEL AYUNTAMIENTO" xr:uid="{00000000-0004-0000-0000-00000F000000}"/>
    <hyperlink ref="B12" location="'SERVICIOS PUBLICOS'!A1" display="SERVICIOS PUBLICOS" xr:uid="{00000000-0004-0000-0000-000010000000}"/>
    <hyperlink ref="B13" location="CONTRALORIA!A1" display="CONTRALORÍA" xr:uid="{00000000-0004-0000-0000-000011000000}"/>
    <hyperlink ref="B14" location="TESORERIA!A1" display="TESORERIA" xr:uid="{00000000-0004-0000-0000-000012000000}"/>
    <hyperlink ref="B15" location="IMPLAN!A1" display="IMPLAN" xr:uid="{00000000-0004-0000-0000-000013000000}"/>
    <hyperlink ref="B16" location="SIAPA!A1" display="SIAPA" xr:uid="{00000000-0004-0000-0000-000014000000}"/>
    <hyperlink ref="B17" location="DIF!A1" display="DIF" xr:uid="{00000000-0004-0000-0000-000015000000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O7"/>
  <sheetViews>
    <sheetView zoomScaleNormal="100" workbookViewId="0">
      <selection activeCell="F19" sqref="F19"/>
    </sheetView>
  </sheetViews>
  <sheetFormatPr baseColWidth="10" defaultRowHeight="15" x14ac:dyDescent="0.25"/>
  <cols>
    <col min="1" max="2" width="15.140625" style="25" customWidth="1"/>
    <col min="3" max="3" width="24.85546875" style="25" customWidth="1"/>
    <col min="4" max="4" width="20.140625" style="25" customWidth="1"/>
    <col min="5" max="5" width="22.5703125" style="25" customWidth="1"/>
    <col min="6" max="7" width="11.42578125" style="25" customWidth="1"/>
    <col min="11" max="11" width="12.42578125" customWidth="1"/>
    <col min="14" max="14" width="11.42578125" style="5"/>
  </cols>
  <sheetData>
    <row r="1" spans="1:15" ht="23.25" customHeight="1" x14ac:dyDescent="0.25">
      <c r="A1" s="203" t="s">
        <v>388</v>
      </c>
      <c r="B1" s="203"/>
      <c r="C1" s="203"/>
      <c r="D1" s="203"/>
      <c r="E1" s="203"/>
      <c r="F1" s="203"/>
      <c r="G1" s="203"/>
      <c r="H1" s="203"/>
      <c r="I1" s="203"/>
      <c r="J1" s="203"/>
      <c r="K1" s="203"/>
      <c r="L1" s="203"/>
      <c r="M1" s="203"/>
      <c r="N1" s="26"/>
    </row>
    <row r="2" spans="1:15" x14ac:dyDescent="0.25">
      <c r="A2" s="204" t="s">
        <v>389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6"/>
    </row>
    <row r="3" spans="1:15" x14ac:dyDescent="0.25">
      <c r="A3" s="204" t="s">
        <v>529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6"/>
      <c r="O3" s="142" t="s">
        <v>517</v>
      </c>
    </row>
    <row r="4" spans="1:15" ht="22.5" customHeight="1" x14ac:dyDescent="0.25">
      <c r="A4" s="196" t="s">
        <v>44</v>
      </c>
      <c r="B4" s="196"/>
      <c r="C4" s="196"/>
      <c r="D4" s="196"/>
      <c r="E4" s="196"/>
      <c r="F4" s="196"/>
      <c r="G4" s="196"/>
      <c r="H4" s="196"/>
      <c r="I4" s="196"/>
      <c r="J4" s="196"/>
      <c r="K4" s="196"/>
      <c r="M4" s="13"/>
      <c r="N4" s="26"/>
      <c r="O4" s="53"/>
    </row>
    <row r="5" spans="1:15" ht="14.25" customHeight="1" x14ac:dyDescent="0.25">
      <c r="A5" s="197" t="s">
        <v>1</v>
      </c>
      <c r="B5" s="197" t="s">
        <v>313</v>
      </c>
      <c r="C5" s="197" t="s">
        <v>2</v>
      </c>
      <c r="D5" s="197" t="s">
        <v>3</v>
      </c>
      <c r="E5" s="197" t="s">
        <v>4</v>
      </c>
      <c r="F5" s="197" t="s">
        <v>312</v>
      </c>
      <c r="G5" s="198" t="s">
        <v>5</v>
      </c>
      <c r="H5" s="199" t="s">
        <v>354</v>
      </c>
      <c r="I5" s="199"/>
      <c r="J5" s="199"/>
      <c r="K5" s="199" t="s">
        <v>524</v>
      </c>
      <c r="L5" s="199"/>
      <c r="M5" s="199"/>
      <c r="N5" s="26"/>
    </row>
    <row r="6" spans="1:15" s="3" customFormat="1" ht="23.25" customHeight="1" x14ac:dyDescent="0.25">
      <c r="A6" s="197"/>
      <c r="B6" s="197"/>
      <c r="C6" s="197"/>
      <c r="D6" s="197"/>
      <c r="E6" s="197"/>
      <c r="F6" s="197"/>
      <c r="G6" s="198"/>
      <c r="H6" s="14" t="s">
        <v>355</v>
      </c>
      <c r="I6" s="15" t="s">
        <v>356</v>
      </c>
      <c r="J6" s="16" t="s">
        <v>357</v>
      </c>
      <c r="K6" s="60" t="s">
        <v>358</v>
      </c>
      <c r="L6" s="60" t="s">
        <v>359</v>
      </c>
      <c r="M6" s="18" t="s">
        <v>360</v>
      </c>
      <c r="N6" s="26"/>
    </row>
    <row r="7" spans="1:15" s="4" customFormat="1" ht="112.5" x14ac:dyDescent="0.25">
      <c r="A7" s="57" t="s">
        <v>151</v>
      </c>
      <c r="B7" s="38" t="s">
        <v>253</v>
      </c>
      <c r="C7" s="57" t="s">
        <v>254</v>
      </c>
      <c r="D7" s="57" t="s">
        <v>255</v>
      </c>
      <c r="E7" s="57" t="s">
        <v>256</v>
      </c>
      <c r="F7" s="20">
        <v>0.6</v>
      </c>
      <c r="G7" s="20">
        <v>0.7</v>
      </c>
      <c r="H7" s="57" t="s">
        <v>392</v>
      </c>
      <c r="I7" s="20">
        <f t="shared" ref="I7" si="0">F7</f>
        <v>0.6</v>
      </c>
      <c r="J7" s="57" t="s">
        <v>393</v>
      </c>
      <c r="K7" s="57">
        <v>21</v>
      </c>
      <c r="L7" s="57">
        <v>78</v>
      </c>
      <c r="M7" s="21">
        <f t="shared" ref="M7" si="1">(K7/L7)</f>
        <v>0.26923076923076922</v>
      </c>
      <c r="N7" s="26" t="s">
        <v>440</v>
      </c>
      <c r="O7" s="53" t="s">
        <v>428</v>
      </c>
    </row>
  </sheetData>
  <mergeCells count="13">
    <mergeCell ref="G5:G6"/>
    <mergeCell ref="H5:J5"/>
    <mergeCell ref="K5:M5"/>
    <mergeCell ref="A1:M1"/>
    <mergeCell ref="A2:M2"/>
    <mergeCell ref="A3:M3"/>
    <mergeCell ref="A4:K4"/>
    <mergeCell ref="A5:A6"/>
    <mergeCell ref="B5:B6"/>
    <mergeCell ref="C5:C6"/>
    <mergeCell ref="D5:D6"/>
    <mergeCell ref="E5:E6"/>
    <mergeCell ref="F5:F6"/>
  </mergeCells>
  <conditionalFormatting sqref="M7">
    <cfRule type="cellIs" dxfId="119" priority="4" operator="greaterThan">
      <formula>I7</formula>
    </cfRule>
    <cfRule type="cellIs" dxfId="118" priority="5" operator="equal">
      <formula>I7</formula>
    </cfRule>
    <cfRule type="cellIs" dxfId="117" priority="6" operator="lessThan">
      <formula>I7</formula>
    </cfRule>
  </conditionalFormatting>
  <conditionalFormatting sqref="M7">
    <cfRule type="cellIs" dxfId="116" priority="1" operator="greaterThan">
      <formula>I7</formula>
    </cfRule>
    <cfRule type="cellIs" dxfId="115" priority="2" operator="equal">
      <formula>I7</formula>
    </cfRule>
    <cfRule type="cellIs" dxfId="114" priority="3" operator="lessThan">
      <formula>I7</formula>
    </cfRule>
  </conditionalFormatting>
  <hyperlinks>
    <hyperlink ref="O3" location="CONCENTRADO!A1" display="CONCENTRADO" xr:uid="{00000000-0004-0000-0900-000000000000}"/>
    <hyperlink ref="M7" r:id="rId1" display="siapa_2016\siapa_2016.xlsx" xr:uid="{00000000-0004-0000-0900-000001000000}"/>
  </hyperlinks>
  <pageMargins left="0.7" right="0.7" top="0.75" bottom="0.75" header="0.3" footer="0.3"/>
  <pageSetup paperSize="5" scale="79" orientation="landscape" r:id="rId2"/>
  <colBreaks count="1" manualBreakCount="1">
    <brk id="14" max="1048575" man="1"/>
  </colBreaks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O16"/>
  <sheetViews>
    <sheetView topLeftCell="A10" zoomScaleNormal="100" workbookViewId="0">
      <selection activeCell="I14" sqref="I14:L14"/>
    </sheetView>
  </sheetViews>
  <sheetFormatPr baseColWidth="10" defaultRowHeight="15" x14ac:dyDescent="0.25"/>
  <cols>
    <col min="1" max="2" width="15.140625" style="25" customWidth="1"/>
    <col min="3" max="3" width="31" style="25" customWidth="1"/>
    <col min="4" max="4" width="24" style="25" customWidth="1"/>
    <col min="5" max="5" width="22.5703125" style="25" customWidth="1"/>
    <col min="6" max="7" width="11.42578125" style="25" customWidth="1"/>
    <col min="11" max="12" width="13.140625" bestFit="1" customWidth="1"/>
    <col min="14" max="14" width="11.42578125" style="5"/>
  </cols>
  <sheetData>
    <row r="1" spans="1:15" ht="23.25" customHeight="1" x14ac:dyDescent="0.25">
      <c r="A1" s="203" t="s">
        <v>388</v>
      </c>
      <c r="B1" s="203"/>
      <c r="C1" s="203"/>
      <c r="D1" s="203"/>
      <c r="E1" s="203"/>
      <c r="F1" s="203"/>
      <c r="G1" s="203"/>
      <c r="H1" s="203"/>
      <c r="I1" s="203"/>
      <c r="J1" s="203"/>
      <c r="K1" s="203"/>
      <c r="L1" s="203"/>
      <c r="M1" s="203"/>
      <c r="N1" s="26"/>
    </row>
    <row r="2" spans="1:15" x14ac:dyDescent="0.25">
      <c r="A2" s="204" t="s">
        <v>389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6"/>
    </row>
    <row r="3" spans="1:15" x14ac:dyDescent="0.25">
      <c r="A3" s="204" t="s">
        <v>453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6"/>
      <c r="O3" s="142" t="s">
        <v>517</v>
      </c>
    </row>
    <row r="4" spans="1:15" ht="22.5" customHeight="1" x14ac:dyDescent="0.25">
      <c r="A4" s="196" t="s">
        <v>44</v>
      </c>
      <c r="B4" s="196"/>
      <c r="C4" s="196"/>
      <c r="D4" s="196"/>
      <c r="E4" s="196"/>
      <c r="F4" s="196"/>
      <c r="G4" s="196"/>
      <c r="H4" s="196"/>
      <c r="I4" s="196"/>
      <c r="J4" s="196"/>
      <c r="K4" s="196"/>
      <c r="M4" s="13"/>
      <c r="N4" s="26"/>
      <c r="O4" s="53"/>
    </row>
    <row r="5" spans="1:15" ht="14.25" customHeight="1" x14ac:dyDescent="0.25">
      <c r="A5" s="197" t="s">
        <v>1</v>
      </c>
      <c r="B5" s="197" t="s">
        <v>313</v>
      </c>
      <c r="C5" s="197" t="s">
        <v>2</v>
      </c>
      <c r="D5" s="197" t="s">
        <v>3</v>
      </c>
      <c r="E5" s="197" t="s">
        <v>4</v>
      </c>
      <c r="F5" s="197" t="s">
        <v>312</v>
      </c>
      <c r="G5" s="198" t="s">
        <v>5</v>
      </c>
      <c r="H5" s="199" t="s">
        <v>354</v>
      </c>
      <c r="I5" s="199"/>
      <c r="J5" s="199"/>
      <c r="K5" s="199" t="s">
        <v>524</v>
      </c>
      <c r="L5" s="199"/>
      <c r="M5" s="199"/>
      <c r="N5" s="26"/>
    </row>
    <row r="6" spans="1:15" s="3" customFormat="1" ht="23.25" customHeight="1" x14ac:dyDescent="0.25">
      <c r="A6" s="197"/>
      <c r="B6" s="197"/>
      <c r="C6" s="197"/>
      <c r="D6" s="197"/>
      <c r="E6" s="197"/>
      <c r="F6" s="197"/>
      <c r="G6" s="198"/>
      <c r="H6" s="14" t="s">
        <v>355</v>
      </c>
      <c r="I6" s="15" t="s">
        <v>356</v>
      </c>
      <c r="J6" s="16" t="s">
        <v>357</v>
      </c>
      <c r="K6" s="60" t="s">
        <v>358</v>
      </c>
      <c r="L6" s="60" t="s">
        <v>359</v>
      </c>
      <c r="M6" s="18" t="s">
        <v>360</v>
      </c>
      <c r="N6" s="26"/>
    </row>
    <row r="7" spans="1:15" s="4" customFormat="1" ht="22.5" x14ac:dyDescent="0.25">
      <c r="A7" s="206" t="s">
        <v>151</v>
      </c>
      <c r="B7" s="201" t="s">
        <v>246</v>
      </c>
      <c r="C7" s="57" t="s">
        <v>324</v>
      </c>
      <c r="D7" s="57" t="s">
        <v>325</v>
      </c>
      <c r="E7" s="57" t="s">
        <v>326</v>
      </c>
      <c r="F7" s="20">
        <v>0.25</v>
      </c>
      <c r="G7" s="20">
        <v>1</v>
      </c>
      <c r="H7" s="57" t="s">
        <v>384</v>
      </c>
      <c r="I7" s="20">
        <f t="shared" ref="I7:I15" si="0">F7</f>
        <v>0.25</v>
      </c>
      <c r="J7" s="57" t="s">
        <v>385</v>
      </c>
      <c r="K7" s="159">
        <v>55730650</v>
      </c>
      <c r="L7" s="159">
        <v>60206334</v>
      </c>
      <c r="M7" s="21">
        <f t="shared" ref="M7:M16" si="1">(K7/L7)</f>
        <v>0.92566091135859563</v>
      </c>
      <c r="N7" s="26" t="s">
        <v>438</v>
      </c>
      <c r="O7" s="54"/>
    </row>
    <row r="8" spans="1:15" s="4" customFormat="1" ht="56.25" x14ac:dyDescent="0.25">
      <c r="A8" s="208"/>
      <c r="B8" s="202"/>
      <c r="C8" s="57" t="s">
        <v>247</v>
      </c>
      <c r="D8" s="57" t="s">
        <v>248</v>
      </c>
      <c r="E8" s="57" t="s">
        <v>249</v>
      </c>
      <c r="F8" s="20">
        <v>1</v>
      </c>
      <c r="G8" s="20">
        <v>1</v>
      </c>
      <c r="H8" s="57" t="s">
        <v>383</v>
      </c>
      <c r="I8" s="50">
        <v>0</v>
      </c>
      <c r="J8" s="20">
        <v>1</v>
      </c>
      <c r="K8" s="57">
        <v>4</v>
      </c>
      <c r="L8" s="57">
        <v>4</v>
      </c>
      <c r="M8" s="21">
        <f t="shared" si="1"/>
        <v>1</v>
      </c>
      <c r="N8" s="26" t="s">
        <v>438</v>
      </c>
      <c r="O8" s="54"/>
    </row>
    <row r="9" spans="1:15" s="4" customFormat="1" ht="45" customHeight="1" x14ac:dyDescent="0.25">
      <c r="A9" s="206" t="s">
        <v>239</v>
      </c>
      <c r="B9" s="206" t="s">
        <v>518</v>
      </c>
      <c r="C9" s="59" t="s">
        <v>202</v>
      </c>
      <c r="D9" s="59" t="s">
        <v>203</v>
      </c>
      <c r="E9" s="59" t="s">
        <v>204</v>
      </c>
      <c r="F9" s="31">
        <v>0</v>
      </c>
      <c r="G9" s="31">
        <v>1</v>
      </c>
      <c r="H9" s="57" t="s">
        <v>361</v>
      </c>
      <c r="I9" s="20">
        <f t="shared" si="0"/>
        <v>0</v>
      </c>
      <c r="J9" s="57" t="s">
        <v>362</v>
      </c>
      <c r="K9" s="57">
        <v>0</v>
      </c>
      <c r="L9" s="57">
        <v>1</v>
      </c>
      <c r="M9" s="21">
        <f t="shared" si="1"/>
        <v>0</v>
      </c>
      <c r="N9" s="26" t="s">
        <v>431</v>
      </c>
      <c r="O9" s="149"/>
    </row>
    <row r="10" spans="1:15" s="4" customFormat="1" ht="56.25" x14ac:dyDescent="0.25">
      <c r="A10" s="207"/>
      <c r="B10" s="207"/>
      <c r="C10" s="59" t="s">
        <v>205</v>
      </c>
      <c r="D10" s="59" t="s">
        <v>206</v>
      </c>
      <c r="E10" s="59" t="s">
        <v>207</v>
      </c>
      <c r="F10" s="31">
        <v>0.2</v>
      </c>
      <c r="G10" s="31">
        <v>1</v>
      </c>
      <c r="H10" s="57" t="s">
        <v>377</v>
      </c>
      <c r="I10" s="20">
        <f t="shared" si="0"/>
        <v>0.2</v>
      </c>
      <c r="J10" s="57" t="s">
        <v>378</v>
      </c>
      <c r="K10" s="57">
        <v>0</v>
      </c>
      <c r="L10" s="57">
        <v>0</v>
      </c>
      <c r="M10" s="157" t="s">
        <v>540</v>
      </c>
      <c r="N10" s="26" t="s">
        <v>431</v>
      </c>
      <c r="O10" s="149"/>
    </row>
    <row r="11" spans="1:15" s="4" customFormat="1" ht="56.25" x14ac:dyDescent="0.25">
      <c r="A11" s="207"/>
      <c r="B11" s="207"/>
      <c r="C11" s="57" t="s">
        <v>304</v>
      </c>
      <c r="D11" s="59" t="s">
        <v>352</v>
      </c>
      <c r="E11" s="57" t="s">
        <v>208</v>
      </c>
      <c r="F11" s="32">
        <v>0.05</v>
      </c>
      <c r="G11" s="20">
        <v>0.1</v>
      </c>
      <c r="H11" s="57" t="s">
        <v>375</v>
      </c>
      <c r="I11" s="20">
        <f t="shared" si="0"/>
        <v>0.05</v>
      </c>
      <c r="J11" s="57" t="s">
        <v>376</v>
      </c>
      <c r="K11" s="159">
        <v>50595810</v>
      </c>
      <c r="L11" s="159">
        <v>109776757.76000001</v>
      </c>
      <c r="M11" s="21">
        <f t="shared" si="1"/>
        <v>0.46089728857373752</v>
      </c>
      <c r="N11" s="26" t="s">
        <v>432</v>
      </c>
      <c r="O11" s="149"/>
    </row>
    <row r="12" spans="1:15" s="4" customFormat="1" ht="56.25" x14ac:dyDescent="0.25">
      <c r="A12" s="207"/>
      <c r="B12" s="207"/>
      <c r="C12" s="59" t="s">
        <v>209</v>
      </c>
      <c r="D12" s="59" t="s">
        <v>351</v>
      </c>
      <c r="E12" s="59" t="s">
        <v>350</v>
      </c>
      <c r="F12" s="31">
        <v>0</v>
      </c>
      <c r="G12" s="23">
        <v>0.1</v>
      </c>
      <c r="H12" s="57" t="s">
        <v>361</v>
      </c>
      <c r="I12" s="20">
        <f t="shared" si="0"/>
        <v>0</v>
      </c>
      <c r="J12" s="57" t="s">
        <v>362</v>
      </c>
      <c r="K12" s="57">
        <v>355</v>
      </c>
      <c r="L12" s="57">
        <v>123260</v>
      </c>
      <c r="M12" s="21">
        <f t="shared" si="1"/>
        <v>2.8800908648385528E-3</v>
      </c>
      <c r="N12" s="26" t="s">
        <v>432</v>
      </c>
      <c r="O12" s="149"/>
    </row>
    <row r="13" spans="1:15" s="4" customFormat="1" ht="45" x14ac:dyDescent="0.25">
      <c r="A13" s="207"/>
      <c r="B13" s="207"/>
      <c r="C13" s="57" t="s">
        <v>210</v>
      </c>
      <c r="D13" s="59" t="s">
        <v>353</v>
      </c>
      <c r="E13" s="57" t="s">
        <v>211</v>
      </c>
      <c r="F13" s="32">
        <v>0.1</v>
      </c>
      <c r="G13" s="20">
        <v>0.2</v>
      </c>
      <c r="H13" s="57" t="s">
        <v>373</v>
      </c>
      <c r="I13" s="20">
        <f t="shared" si="0"/>
        <v>0.1</v>
      </c>
      <c r="J13" s="57" t="s">
        <v>374</v>
      </c>
      <c r="K13" s="57">
        <v>0</v>
      </c>
      <c r="L13" s="57">
        <v>0</v>
      </c>
      <c r="M13" s="157" t="s">
        <v>541</v>
      </c>
      <c r="N13" s="26" t="s">
        <v>432</v>
      </c>
      <c r="O13" s="149"/>
    </row>
    <row r="14" spans="1:15" s="4" customFormat="1" ht="56.25" x14ac:dyDescent="0.25">
      <c r="A14" s="208"/>
      <c r="B14" s="208"/>
      <c r="C14" s="57" t="s">
        <v>243</v>
      </c>
      <c r="D14" s="57" t="s">
        <v>244</v>
      </c>
      <c r="E14" s="57" t="s">
        <v>245</v>
      </c>
      <c r="F14" s="20">
        <v>1</v>
      </c>
      <c r="G14" s="20">
        <v>1</v>
      </c>
      <c r="H14" s="57" t="s">
        <v>383</v>
      </c>
      <c r="I14" s="50">
        <f t="shared" si="0"/>
        <v>1</v>
      </c>
      <c r="J14" s="20">
        <v>1</v>
      </c>
      <c r="K14" s="165">
        <v>364570784.16000003</v>
      </c>
      <c r="L14" s="165">
        <v>362764923.55000001</v>
      </c>
      <c r="M14" s="21">
        <f t="shared" si="1"/>
        <v>1.0049780463676805</v>
      </c>
      <c r="N14" s="26" t="s">
        <v>437</v>
      </c>
      <c r="O14" s="149"/>
    </row>
    <row r="15" spans="1:15" s="4" customFormat="1" ht="56.25" x14ac:dyDescent="0.25">
      <c r="A15" s="200" t="s">
        <v>212</v>
      </c>
      <c r="B15" s="200" t="s">
        <v>213</v>
      </c>
      <c r="C15" s="57" t="s">
        <v>214</v>
      </c>
      <c r="D15" s="59" t="s">
        <v>328</v>
      </c>
      <c r="E15" s="57" t="s">
        <v>305</v>
      </c>
      <c r="F15" s="32">
        <v>0.1</v>
      </c>
      <c r="G15" s="20">
        <v>0.2</v>
      </c>
      <c r="H15" s="57" t="s">
        <v>373</v>
      </c>
      <c r="I15" s="20">
        <f t="shared" si="0"/>
        <v>0.1</v>
      </c>
      <c r="J15" s="57" t="s">
        <v>374</v>
      </c>
      <c r="K15" s="57">
        <v>244</v>
      </c>
      <c r="L15" s="57">
        <v>3861</v>
      </c>
      <c r="M15" s="21">
        <f t="shared" si="1"/>
        <v>6.319606319606319E-2</v>
      </c>
      <c r="N15" s="26" t="s">
        <v>435</v>
      </c>
      <c r="O15" s="54"/>
    </row>
    <row r="16" spans="1:15" s="4" customFormat="1" ht="33.75" x14ac:dyDescent="0.25">
      <c r="A16" s="200"/>
      <c r="B16" s="200"/>
      <c r="C16" s="57" t="s">
        <v>215</v>
      </c>
      <c r="D16" s="59" t="s">
        <v>329</v>
      </c>
      <c r="E16" s="57" t="s">
        <v>216</v>
      </c>
      <c r="F16" s="32">
        <v>1</v>
      </c>
      <c r="G16" s="20">
        <v>1</v>
      </c>
      <c r="H16" s="57" t="s">
        <v>383</v>
      </c>
      <c r="I16" s="50">
        <v>0</v>
      </c>
      <c r="J16" s="20">
        <v>1</v>
      </c>
      <c r="K16" s="57">
        <v>10</v>
      </c>
      <c r="L16" s="57">
        <v>10</v>
      </c>
      <c r="M16" s="21">
        <f t="shared" si="1"/>
        <v>1</v>
      </c>
      <c r="N16" s="26" t="s">
        <v>435</v>
      </c>
      <c r="O16" s="54"/>
    </row>
  </sheetData>
  <mergeCells count="19">
    <mergeCell ref="A1:M1"/>
    <mergeCell ref="A2:M2"/>
    <mergeCell ref="A3:M3"/>
    <mergeCell ref="A4:K4"/>
    <mergeCell ref="A5:A6"/>
    <mergeCell ref="B5:B6"/>
    <mergeCell ref="C5:C6"/>
    <mergeCell ref="D5:D6"/>
    <mergeCell ref="E5:E6"/>
    <mergeCell ref="F5:F6"/>
    <mergeCell ref="A15:A16"/>
    <mergeCell ref="B15:B16"/>
    <mergeCell ref="G5:G6"/>
    <mergeCell ref="H5:J5"/>
    <mergeCell ref="K5:M5"/>
    <mergeCell ref="B7:B8"/>
    <mergeCell ref="A7:A8"/>
    <mergeCell ref="B9:B14"/>
    <mergeCell ref="A9:A14"/>
  </mergeCells>
  <conditionalFormatting sqref="M7:M9 M11:M12">
    <cfRule type="cellIs" dxfId="113" priority="16" operator="greaterThan">
      <formula>I7</formula>
    </cfRule>
    <cfRule type="cellIs" dxfId="112" priority="17" operator="equal">
      <formula>I7</formula>
    </cfRule>
    <cfRule type="cellIs" dxfId="111" priority="18" operator="lessThan">
      <formula>I7</formula>
    </cfRule>
  </conditionalFormatting>
  <conditionalFormatting sqref="M7:M9 M11:M12">
    <cfRule type="cellIs" dxfId="110" priority="13" operator="greaterThan">
      <formula>I7</formula>
    </cfRule>
    <cfRule type="cellIs" dxfId="109" priority="14" operator="equal">
      <formula>I7</formula>
    </cfRule>
    <cfRule type="cellIs" dxfId="108" priority="15" operator="lessThan">
      <formula>I7</formula>
    </cfRule>
  </conditionalFormatting>
  <conditionalFormatting sqref="M14:M16">
    <cfRule type="cellIs" dxfId="107" priority="4" operator="greaterThan">
      <formula>I14</formula>
    </cfRule>
    <cfRule type="cellIs" dxfId="106" priority="5" operator="equal">
      <formula>I14</formula>
    </cfRule>
    <cfRule type="cellIs" dxfId="105" priority="6" operator="lessThan">
      <formula>I14</formula>
    </cfRule>
  </conditionalFormatting>
  <conditionalFormatting sqref="M14:M16">
    <cfRule type="cellIs" dxfId="104" priority="1" operator="greaterThan">
      <formula>I14</formula>
    </cfRule>
    <cfRule type="cellIs" dxfId="103" priority="2" operator="equal">
      <formula>I14</formula>
    </cfRule>
    <cfRule type="cellIs" dxfId="102" priority="3" operator="lessThan">
      <formula>I14</formula>
    </cfRule>
  </conditionalFormatting>
  <hyperlinks>
    <hyperlink ref="O3" location="CONCENTRADO!A1" display="CONCENTRADO" xr:uid="{00000000-0004-0000-0A00-000000000000}"/>
    <hyperlink ref="M9" r:id="rId1" display="siapa_2016\siapa_2016.xlsx" xr:uid="{00000000-0004-0000-0A00-000001000000}"/>
    <hyperlink ref="M12" r:id="rId2" display="siapa_2016\siapa_2016.xlsx" xr:uid="{00000000-0004-0000-0A00-000002000000}"/>
    <hyperlink ref="M7" r:id="rId3" display="siapa_2016\siapa_2016_1.xlsx" xr:uid="{00000000-0004-0000-0A00-000003000000}"/>
    <hyperlink ref="M8" r:id="rId4" display="siapa_2016\siapa_2016.xlsx" xr:uid="{00000000-0004-0000-0A00-000004000000}"/>
    <hyperlink ref="M11" r:id="rId5" display="siapa_2016\siapa_2016.xlsx" xr:uid="{00000000-0004-0000-0A00-000005000000}"/>
    <hyperlink ref="M15" r:id="rId6" display="siapa_2016\siapa_2016.xlsx" xr:uid="{00000000-0004-0000-0A00-000006000000}"/>
    <hyperlink ref="M16" r:id="rId7" display="siapa_2016\siapa_2016_1.xlsx" xr:uid="{00000000-0004-0000-0A00-000007000000}"/>
    <hyperlink ref="M14" r:id="rId8" display="siapa_2016\siapa_2016.xlsx" xr:uid="{00000000-0004-0000-0A00-000008000000}"/>
  </hyperlinks>
  <pageMargins left="0.7" right="0.7" top="0.75" bottom="0.75" header="0.3" footer="0.3"/>
  <pageSetup paperSize="5" scale="75" orientation="landscape" r:id="rId9"/>
  <colBreaks count="1" manualBreakCount="1">
    <brk id="14" max="1048575" man="1"/>
  </colBreaks>
  <drawing r:id="rId1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O33"/>
  <sheetViews>
    <sheetView zoomScaleNormal="100" workbookViewId="0">
      <selection activeCell="O18" sqref="O18"/>
    </sheetView>
  </sheetViews>
  <sheetFormatPr baseColWidth="10" defaultRowHeight="15" x14ac:dyDescent="0.25"/>
  <cols>
    <col min="1" max="2" width="15.140625" style="11" customWidth="1"/>
    <col min="3" max="3" width="31" style="11" customWidth="1"/>
    <col min="4" max="4" width="24" style="11" customWidth="1"/>
    <col min="5" max="5" width="22.5703125" style="11" customWidth="1"/>
    <col min="6" max="7" width="11.42578125" style="11" customWidth="1"/>
    <col min="14" max="14" width="11.42578125" style="51"/>
  </cols>
  <sheetData>
    <row r="1" spans="1:15" ht="23.25" customHeight="1" x14ac:dyDescent="0.25">
      <c r="A1" s="203" t="s">
        <v>388</v>
      </c>
      <c r="B1" s="203"/>
      <c r="C1" s="203"/>
      <c r="D1" s="203"/>
      <c r="E1" s="203"/>
      <c r="F1" s="203"/>
      <c r="G1" s="203"/>
      <c r="H1" s="203"/>
      <c r="I1" s="203"/>
      <c r="J1" s="203"/>
      <c r="K1" s="203"/>
      <c r="L1" s="203"/>
      <c r="M1" s="203"/>
    </row>
    <row r="2" spans="1:15" x14ac:dyDescent="0.25">
      <c r="A2" s="204" t="s">
        <v>389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</row>
    <row r="3" spans="1:15" x14ac:dyDescent="0.25">
      <c r="A3" s="204" t="s">
        <v>454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O3" s="142" t="s">
        <v>517</v>
      </c>
    </row>
    <row r="4" spans="1:15" ht="22.5" customHeight="1" x14ac:dyDescent="0.25">
      <c r="A4" s="214" t="s">
        <v>318</v>
      </c>
      <c r="B4" s="214"/>
      <c r="C4" s="214"/>
      <c r="D4" s="214"/>
      <c r="E4" s="214"/>
      <c r="F4" s="214"/>
      <c r="G4" s="214"/>
      <c r="H4" s="214"/>
      <c r="I4" s="214"/>
      <c r="J4" s="214"/>
      <c r="K4" s="214"/>
      <c r="M4" s="13"/>
    </row>
    <row r="5" spans="1:15" ht="22.5" customHeight="1" x14ac:dyDescent="0.25">
      <c r="A5" s="196" t="s">
        <v>61</v>
      </c>
      <c r="B5" s="196"/>
      <c r="C5" s="196"/>
      <c r="D5" s="196"/>
      <c r="E5" s="196"/>
      <c r="F5" s="196"/>
      <c r="G5" s="196"/>
      <c r="H5" s="196"/>
      <c r="I5" s="196"/>
      <c r="J5" s="196"/>
      <c r="K5" s="196"/>
      <c r="L5" s="41"/>
      <c r="M5" s="13"/>
    </row>
    <row r="6" spans="1:15" ht="14.25" customHeight="1" x14ac:dyDescent="0.25">
      <c r="A6" s="197" t="s">
        <v>1</v>
      </c>
      <c r="B6" s="197" t="s">
        <v>313</v>
      </c>
      <c r="C6" s="197" t="s">
        <v>2</v>
      </c>
      <c r="D6" s="197" t="s">
        <v>3</v>
      </c>
      <c r="E6" s="197" t="s">
        <v>4</v>
      </c>
      <c r="F6" s="197" t="s">
        <v>312</v>
      </c>
      <c r="G6" s="198" t="s">
        <v>5</v>
      </c>
      <c r="H6" s="199" t="s">
        <v>354</v>
      </c>
      <c r="I6" s="199"/>
      <c r="J6" s="199"/>
      <c r="K6" s="199" t="s">
        <v>524</v>
      </c>
      <c r="L6" s="199"/>
      <c r="M6" s="199"/>
    </row>
    <row r="7" spans="1:15" s="3" customFormat="1" ht="23.25" customHeight="1" x14ac:dyDescent="0.25">
      <c r="A7" s="197"/>
      <c r="B7" s="197"/>
      <c r="C7" s="197"/>
      <c r="D7" s="197"/>
      <c r="E7" s="197"/>
      <c r="F7" s="197"/>
      <c r="G7" s="198"/>
      <c r="H7" s="14" t="s">
        <v>355</v>
      </c>
      <c r="I7" s="15" t="s">
        <v>356</v>
      </c>
      <c r="J7" s="16" t="s">
        <v>357</v>
      </c>
      <c r="K7" s="64" t="s">
        <v>358</v>
      </c>
      <c r="L7" s="64" t="s">
        <v>359</v>
      </c>
      <c r="M7" s="18" t="s">
        <v>360</v>
      </c>
      <c r="N7" s="51"/>
    </row>
    <row r="8" spans="1:15" ht="178.5" customHeight="1" x14ac:dyDescent="0.25">
      <c r="A8" s="63" t="s">
        <v>278</v>
      </c>
      <c r="B8" s="61" t="s">
        <v>279</v>
      </c>
      <c r="C8" s="63" t="s">
        <v>280</v>
      </c>
      <c r="D8" s="63" t="s">
        <v>281</v>
      </c>
      <c r="E8" s="61" t="s">
        <v>282</v>
      </c>
      <c r="F8" s="20">
        <v>1</v>
      </c>
      <c r="G8" s="20">
        <v>1</v>
      </c>
      <c r="H8" s="61" t="s">
        <v>383</v>
      </c>
      <c r="I8" s="50">
        <v>0</v>
      </c>
      <c r="J8" s="20">
        <v>1</v>
      </c>
      <c r="K8" s="61">
        <v>0</v>
      </c>
      <c r="L8" s="61">
        <v>0</v>
      </c>
      <c r="M8" s="154" t="s">
        <v>534</v>
      </c>
    </row>
    <row r="9" spans="1:15" x14ac:dyDescent="0.25">
      <c r="A9" s="42"/>
      <c r="B9" s="43"/>
      <c r="C9" s="42"/>
      <c r="D9" s="42"/>
      <c r="E9" s="43"/>
      <c r="F9" s="44"/>
      <c r="G9" s="44"/>
    </row>
    <row r="10" spans="1:15" x14ac:dyDescent="0.25">
      <c r="A10" s="42"/>
      <c r="B10" s="43"/>
      <c r="C10" s="42"/>
      <c r="D10" s="42"/>
      <c r="E10" s="43"/>
      <c r="F10" s="44"/>
      <c r="G10" s="44"/>
    </row>
    <row r="11" spans="1:15" x14ac:dyDescent="0.25">
      <c r="A11" s="42"/>
      <c r="B11" s="43"/>
      <c r="C11" s="42"/>
      <c r="D11" s="42"/>
      <c r="E11" s="43"/>
      <c r="F11" s="44"/>
      <c r="G11" s="44"/>
    </row>
    <row r="12" spans="1:15" x14ac:dyDescent="0.25">
      <c r="A12" s="42"/>
      <c r="B12" s="43"/>
      <c r="C12" s="42"/>
      <c r="D12" s="42"/>
      <c r="E12" s="43"/>
      <c r="F12" s="44"/>
      <c r="G12" s="44"/>
    </row>
    <row r="13" spans="1:15" x14ac:dyDescent="0.25">
      <c r="A13" s="42"/>
      <c r="B13" s="43"/>
      <c r="C13" s="42"/>
      <c r="D13" s="42"/>
      <c r="E13" s="43"/>
      <c r="F13" s="44"/>
      <c r="G13" s="44"/>
    </row>
    <row r="14" spans="1:15" ht="15.75" x14ac:dyDescent="0.25">
      <c r="A14" s="196" t="s">
        <v>141</v>
      </c>
      <c r="B14" s="196"/>
      <c r="C14" s="196"/>
      <c r="D14" s="196"/>
      <c r="E14" s="196"/>
      <c r="F14" s="196"/>
      <c r="G14" s="196"/>
      <c r="H14" s="196"/>
      <c r="I14" s="196"/>
      <c r="J14" s="196"/>
      <c r="K14" s="196"/>
    </row>
    <row r="15" spans="1:15" x14ac:dyDescent="0.25">
      <c r="A15" s="197" t="s">
        <v>1</v>
      </c>
      <c r="B15" s="197" t="s">
        <v>313</v>
      </c>
      <c r="C15" s="197" t="s">
        <v>2</v>
      </c>
      <c r="D15" s="197" t="s">
        <v>3</v>
      </c>
      <c r="E15" s="197" t="s">
        <v>4</v>
      </c>
      <c r="F15" s="197" t="s">
        <v>312</v>
      </c>
      <c r="G15" s="198" t="s">
        <v>5</v>
      </c>
      <c r="H15" s="199" t="s">
        <v>354</v>
      </c>
      <c r="I15" s="199"/>
      <c r="J15" s="199"/>
      <c r="K15" s="199" t="s">
        <v>524</v>
      </c>
      <c r="L15" s="199"/>
      <c r="M15" s="199"/>
    </row>
    <row r="16" spans="1:15" ht="24" customHeight="1" x14ac:dyDescent="0.25">
      <c r="A16" s="197"/>
      <c r="B16" s="197"/>
      <c r="C16" s="197"/>
      <c r="D16" s="197"/>
      <c r="E16" s="197"/>
      <c r="F16" s="197"/>
      <c r="G16" s="198"/>
      <c r="H16" s="14" t="s">
        <v>355</v>
      </c>
      <c r="I16" s="15" t="s">
        <v>356</v>
      </c>
      <c r="J16" s="16" t="s">
        <v>357</v>
      </c>
      <c r="K16" s="64" t="s">
        <v>358</v>
      </c>
      <c r="L16" s="64" t="s">
        <v>359</v>
      </c>
      <c r="M16" s="18" t="s">
        <v>360</v>
      </c>
    </row>
    <row r="17" spans="1:15" ht="67.5" x14ac:dyDescent="0.25">
      <c r="A17" s="65" t="s">
        <v>283</v>
      </c>
      <c r="B17" s="65" t="s">
        <v>284</v>
      </c>
      <c r="C17" s="62" t="s">
        <v>285</v>
      </c>
      <c r="D17" s="63" t="s">
        <v>286</v>
      </c>
      <c r="E17" s="61" t="s">
        <v>287</v>
      </c>
      <c r="F17" s="23">
        <v>1</v>
      </c>
      <c r="G17" s="20">
        <v>1</v>
      </c>
      <c r="H17" s="61" t="s">
        <v>383</v>
      </c>
      <c r="I17" s="50">
        <v>0</v>
      </c>
      <c r="J17" s="20">
        <v>1</v>
      </c>
      <c r="K17" s="61">
        <v>36</v>
      </c>
      <c r="L17" s="61">
        <v>50</v>
      </c>
      <c r="M17" s="21">
        <f>(K17/L17)</f>
        <v>0.72</v>
      </c>
    </row>
    <row r="18" spans="1:15" ht="22.5" x14ac:dyDescent="0.25">
      <c r="A18" s="200" t="s">
        <v>288</v>
      </c>
      <c r="B18" s="200" t="s">
        <v>289</v>
      </c>
      <c r="C18" s="63" t="s">
        <v>290</v>
      </c>
      <c r="D18" s="63" t="s">
        <v>291</v>
      </c>
      <c r="E18" s="61" t="s">
        <v>292</v>
      </c>
      <c r="F18" s="23">
        <v>1</v>
      </c>
      <c r="G18" s="20">
        <v>1</v>
      </c>
      <c r="H18" s="61" t="s">
        <v>383</v>
      </c>
      <c r="I18" s="50">
        <v>0</v>
      </c>
      <c r="J18" s="20">
        <v>1</v>
      </c>
      <c r="K18" s="61">
        <v>57</v>
      </c>
      <c r="L18" s="61">
        <v>50</v>
      </c>
      <c r="M18" s="21">
        <f t="shared" ref="M18:M19" si="0">(K18/L18)</f>
        <v>1.1399999999999999</v>
      </c>
      <c r="N18" s="52"/>
      <c r="O18" t="s">
        <v>543</v>
      </c>
    </row>
    <row r="19" spans="1:15" ht="45" x14ac:dyDescent="0.25">
      <c r="A19" s="200"/>
      <c r="B19" s="200"/>
      <c r="C19" s="63" t="s">
        <v>293</v>
      </c>
      <c r="D19" s="63" t="s">
        <v>294</v>
      </c>
      <c r="E19" s="61" t="s">
        <v>295</v>
      </c>
      <c r="F19" s="23">
        <v>0.3</v>
      </c>
      <c r="G19" s="20">
        <v>0.3</v>
      </c>
      <c r="H19" s="61" t="s">
        <v>363</v>
      </c>
      <c r="I19" s="20">
        <f t="shared" ref="I19" si="1">F19</f>
        <v>0.3</v>
      </c>
      <c r="J19" s="61" t="s">
        <v>364</v>
      </c>
      <c r="K19" s="61">
        <v>0</v>
      </c>
      <c r="L19" s="61">
        <v>36</v>
      </c>
      <c r="M19" s="21">
        <f t="shared" si="0"/>
        <v>0</v>
      </c>
    </row>
    <row r="20" spans="1:15" x14ac:dyDescent="0.25">
      <c r="A20" s="43"/>
      <c r="B20" s="43"/>
      <c r="C20" s="42"/>
      <c r="D20" s="42"/>
      <c r="E20" s="43"/>
      <c r="F20" s="48"/>
      <c r="G20" s="44"/>
      <c r="H20" s="45"/>
      <c r="I20" s="46"/>
      <c r="J20" s="46"/>
      <c r="K20" s="45"/>
      <c r="L20" s="45"/>
      <c r="M20" s="45"/>
    </row>
    <row r="21" spans="1:15" x14ac:dyDescent="0.25">
      <c r="A21" s="43"/>
      <c r="B21" s="43"/>
      <c r="C21" s="42"/>
      <c r="D21" s="42"/>
      <c r="E21" s="43"/>
      <c r="F21" s="48"/>
      <c r="G21" s="44"/>
      <c r="H21" s="45"/>
      <c r="I21" s="46"/>
      <c r="J21" s="46"/>
      <c r="K21" s="45"/>
      <c r="L21" s="45"/>
      <c r="M21" s="45"/>
    </row>
    <row r="22" spans="1:15" x14ac:dyDescent="0.25">
      <c r="A22" s="43"/>
      <c r="B22" s="43"/>
      <c r="C22" s="42"/>
      <c r="D22" s="42"/>
      <c r="E22" s="43"/>
      <c r="F22" s="48"/>
      <c r="G22" s="44"/>
      <c r="H22" s="45"/>
      <c r="I22" s="46"/>
      <c r="J22" s="46"/>
      <c r="K22" s="45"/>
      <c r="L22" s="45"/>
      <c r="M22" s="45"/>
    </row>
    <row r="23" spans="1:15" x14ac:dyDescent="0.25">
      <c r="A23" s="43" t="s">
        <v>532</v>
      </c>
      <c r="B23" s="43"/>
      <c r="C23" s="42"/>
      <c r="D23" s="42"/>
      <c r="E23" s="43"/>
      <c r="F23" s="48"/>
      <c r="G23" s="44"/>
      <c r="H23" s="45"/>
      <c r="I23" s="46"/>
      <c r="J23" s="46"/>
      <c r="K23" s="45"/>
      <c r="L23" s="45"/>
      <c r="M23" s="45"/>
    </row>
    <row r="24" spans="1:15" x14ac:dyDescent="0.25">
      <c r="A24" s="43"/>
      <c r="B24" s="43"/>
      <c r="C24" s="42"/>
      <c r="D24" s="42"/>
      <c r="E24" s="43"/>
      <c r="F24" s="48"/>
      <c r="G24" s="44"/>
      <c r="H24" s="45"/>
      <c r="I24" s="46"/>
      <c r="J24" s="46"/>
      <c r="K24" s="45"/>
      <c r="L24" s="45"/>
      <c r="M24" s="45"/>
    </row>
    <row r="25" spans="1:15" x14ac:dyDescent="0.25">
      <c r="A25" s="43"/>
      <c r="B25" s="43"/>
      <c r="C25" s="42"/>
      <c r="D25" s="42"/>
      <c r="E25" s="43"/>
      <c r="F25" s="48"/>
      <c r="G25" s="44"/>
      <c r="H25" s="45"/>
      <c r="I25" s="46"/>
      <c r="J25" s="46"/>
      <c r="K25" s="45"/>
      <c r="L25" s="45"/>
      <c r="M25" s="45"/>
    </row>
    <row r="26" spans="1:15" x14ac:dyDescent="0.25">
      <c r="A26" s="43"/>
      <c r="B26" s="43"/>
      <c r="C26" s="42"/>
      <c r="D26" s="42"/>
      <c r="E26" s="43"/>
      <c r="F26" s="48"/>
      <c r="G26" s="44"/>
      <c r="H26" s="45"/>
      <c r="I26" s="46"/>
      <c r="J26" s="46"/>
      <c r="K26" s="45"/>
      <c r="L26" s="45"/>
      <c r="M26" s="45"/>
    </row>
    <row r="27" spans="1:15" x14ac:dyDescent="0.25">
      <c r="A27" s="43"/>
      <c r="B27" s="43"/>
      <c r="C27" s="42"/>
      <c r="D27" s="42"/>
      <c r="E27" s="43"/>
      <c r="F27" s="48"/>
      <c r="G27" s="44"/>
      <c r="H27" s="45"/>
      <c r="I27" s="46"/>
      <c r="J27" s="46"/>
      <c r="K27" s="45"/>
      <c r="L27" s="45"/>
      <c r="M27" s="45"/>
    </row>
    <row r="28" spans="1:15" x14ac:dyDescent="0.25">
      <c r="A28" s="43"/>
      <c r="B28" s="43"/>
      <c r="C28" s="42"/>
      <c r="D28" s="42"/>
      <c r="E28" s="43"/>
      <c r="F28" s="48"/>
      <c r="G28" s="44"/>
      <c r="H28" s="45"/>
      <c r="I28" s="46"/>
      <c r="J28" s="46"/>
      <c r="K28" s="45"/>
      <c r="L28" s="45"/>
      <c r="M28" s="45"/>
    </row>
    <row r="29" spans="1:15" ht="15.75" x14ac:dyDescent="0.25">
      <c r="A29" s="196" t="s">
        <v>44</v>
      </c>
      <c r="B29" s="196"/>
      <c r="C29" s="196"/>
      <c r="D29" s="196"/>
      <c r="E29" s="196"/>
      <c r="F29" s="196"/>
      <c r="G29" s="196"/>
      <c r="H29" s="196"/>
      <c r="I29" s="196"/>
      <c r="J29" s="196"/>
      <c r="K29" s="196"/>
      <c r="L29" s="45"/>
      <c r="M29" s="45"/>
    </row>
    <row r="30" spans="1:15" x14ac:dyDescent="0.25">
      <c r="A30" s="197" t="s">
        <v>1</v>
      </c>
      <c r="B30" s="197" t="s">
        <v>313</v>
      </c>
      <c r="C30" s="197" t="s">
        <v>2</v>
      </c>
      <c r="D30" s="197" t="s">
        <v>3</v>
      </c>
      <c r="E30" s="197" t="s">
        <v>4</v>
      </c>
      <c r="F30" s="197" t="s">
        <v>312</v>
      </c>
      <c r="G30" s="198" t="s">
        <v>5</v>
      </c>
      <c r="H30" s="199" t="s">
        <v>354</v>
      </c>
      <c r="I30" s="199"/>
      <c r="J30" s="199"/>
      <c r="K30" s="199" t="s">
        <v>524</v>
      </c>
      <c r="L30" s="199"/>
      <c r="M30" s="199"/>
    </row>
    <row r="31" spans="1:15" x14ac:dyDescent="0.25">
      <c r="A31" s="197"/>
      <c r="B31" s="197"/>
      <c r="C31" s="197"/>
      <c r="D31" s="197"/>
      <c r="E31" s="197"/>
      <c r="F31" s="197"/>
      <c r="G31" s="198"/>
      <c r="H31" s="14" t="s">
        <v>355</v>
      </c>
      <c r="I31" s="15" t="s">
        <v>356</v>
      </c>
      <c r="J31" s="16" t="s">
        <v>357</v>
      </c>
      <c r="K31" s="64" t="s">
        <v>358</v>
      </c>
      <c r="L31" s="64" t="s">
        <v>359</v>
      </c>
      <c r="M31" s="18" t="s">
        <v>360</v>
      </c>
    </row>
    <row r="32" spans="1:15" ht="33.75" x14ac:dyDescent="0.25">
      <c r="A32" s="200" t="s">
        <v>296</v>
      </c>
      <c r="B32" s="206" t="s">
        <v>297</v>
      </c>
      <c r="C32" s="63" t="s">
        <v>298</v>
      </c>
      <c r="D32" s="63" t="s">
        <v>299</v>
      </c>
      <c r="E32" s="63" t="s">
        <v>300</v>
      </c>
      <c r="F32" s="23">
        <v>1</v>
      </c>
      <c r="G32" s="20">
        <v>1</v>
      </c>
      <c r="H32" s="61" t="s">
        <v>383</v>
      </c>
      <c r="I32" s="50">
        <v>0</v>
      </c>
      <c r="J32" s="20">
        <v>1</v>
      </c>
      <c r="K32" s="61">
        <v>3</v>
      </c>
      <c r="L32" s="61">
        <v>3</v>
      </c>
      <c r="M32" s="21">
        <f t="shared" ref="M32:M33" si="2">(K32/L32)</f>
        <v>1</v>
      </c>
    </row>
    <row r="33" spans="1:13" ht="33.75" x14ac:dyDescent="0.25">
      <c r="A33" s="200"/>
      <c r="B33" s="208"/>
      <c r="C33" s="63" t="s">
        <v>301</v>
      </c>
      <c r="D33" s="63" t="s">
        <v>302</v>
      </c>
      <c r="E33" s="61" t="s">
        <v>303</v>
      </c>
      <c r="F33" s="23">
        <v>1</v>
      </c>
      <c r="G33" s="20">
        <v>1</v>
      </c>
      <c r="H33" s="61" t="s">
        <v>383</v>
      </c>
      <c r="I33" s="50">
        <f t="shared" ref="I33" si="3">F33</f>
        <v>1</v>
      </c>
      <c r="J33" s="20">
        <v>1</v>
      </c>
      <c r="K33" s="61">
        <v>229</v>
      </c>
      <c r="L33" s="61">
        <v>296</v>
      </c>
      <c r="M33" s="21">
        <f t="shared" si="2"/>
        <v>0.77364864864864868</v>
      </c>
    </row>
  </sheetData>
  <mergeCells count="38">
    <mergeCell ref="A32:A33"/>
    <mergeCell ref="B32:B33"/>
    <mergeCell ref="A29:K29"/>
    <mergeCell ref="A30:A31"/>
    <mergeCell ref="B30:B31"/>
    <mergeCell ref="C30:C31"/>
    <mergeCell ref="D30:D31"/>
    <mergeCell ref="E30:E31"/>
    <mergeCell ref="F30:F31"/>
    <mergeCell ref="G30:G31"/>
    <mergeCell ref="H30:J30"/>
    <mergeCell ref="K30:M30"/>
    <mergeCell ref="F15:F16"/>
    <mergeCell ref="G15:G16"/>
    <mergeCell ref="H15:J15"/>
    <mergeCell ref="K15:M15"/>
    <mergeCell ref="A18:A19"/>
    <mergeCell ref="B18:B19"/>
    <mergeCell ref="A15:A16"/>
    <mergeCell ref="B15:B16"/>
    <mergeCell ref="C15:C16"/>
    <mergeCell ref="D15:D16"/>
    <mergeCell ref="E15:E16"/>
    <mergeCell ref="F6:F7"/>
    <mergeCell ref="G6:G7"/>
    <mergeCell ref="H6:J6"/>
    <mergeCell ref="K6:M6"/>
    <mergeCell ref="A14:K14"/>
    <mergeCell ref="A6:A7"/>
    <mergeCell ref="B6:B7"/>
    <mergeCell ref="C6:C7"/>
    <mergeCell ref="D6:D7"/>
    <mergeCell ref="E6:E7"/>
    <mergeCell ref="A1:M1"/>
    <mergeCell ref="A2:M2"/>
    <mergeCell ref="A3:M3"/>
    <mergeCell ref="A4:K4"/>
    <mergeCell ref="A5:K5"/>
  </mergeCells>
  <conditionalFormatting sqref="M17:M19">
    <cfRule type="cellIs" dxfId="101" priority="10" operator="greaterThan">
      <formula>I17</formula>
    </cfRule>
    <cfRule type="cellIs" dxfId="100" priority="11" operator="equal">
      <formula>I17</formula>
    </cfRule>
    <cfRule type="cellIs" dxfId="99" priority="12" operator="lessThan">
      <formula>I17</formula>
    </cfRule>
  </conditionalFormatting>
  <conditionalFormatting sqref="M17:M19">
    <cfRule type="cellIs" dxfId="98" priority="7" operator="greaterThan">
      <formula>I17</formula>
    </cfRule>
    <cfRule type="cellIs" dxfId="97" priority="8" operator="equal">
      <formula>I17</formula>
    </cfRule>
    <cfRule type="cellIs" dxfId="96" priority="9" operator="lessThan">
      <formula>I17</formula>
    </cfRule>
  </conditionalFormatting>
  <conditionalFormatting sqref="M32:M33">
    <cfRule type="cellIs" dxfId="95" priority="4" operator="greaterThan">
      <formula>I32</formula>
    </cfRule>
    <cfRule type="cellIs" dxfId="94" priority="5" operator="equal">
      <formula>I32</formula>
    </cfRule>
    <cfRule type="cellIs" dxfId="93" priority="6" operator="lessThan">
      <formula>I32</formula>
    </cfRule>
  </conditionalFormatting>
  <conditionalFormatting sqref="M32:M33">
    <cfRule type="cellIs" dxfId="92" priority="1" operator="greaterThan">
      <formula>I32</formula>
    </cfRule>
    <cfRule type="cellIs" dxfId="91" priority="2" operator="equal">
      <formula>I32</formula>
    </cfRule>
    <cfRule type="cellIs" dxfId="90" priority="3" operator="lessThan">
      <formula>I32</formula>
    </cfRule>
  </conditionalFormatting>
  <hyperlinks>
    <hyperlink ref="M17" r:id="rId1" display="siapa_2016\siapa_2016.xlsx" xr:uid="{00000000-0004-0000-0B00-000000000000}"/>
    <hyperlink ref="M18" r:id="rId2" display="siapa_2016\siapa_2016.xlsx" xr:uid="{00000000-0004-0000-0B00-000001000000}"/>
    <hyperlink ref="M19" r:id="rId3" display="siapa_2016\siapa_2016.xlsx" xr:uid="{00000000-0004-0000-0B00-000002000000}"/>
    <hyperlink ref="M32" r:id="rId4" display="siapa_2016\siapa_2016.xlsx" xr:uid="{00000000-0004-0000-0B00-000003000000}"/>
    <hyperlink ref="M33" r:id="rId5" display="siapa_2016\siapa_2016.xlsx" xr:uid="{00000000-0004-0000-0B00-000004000000}"/>
    <hyperlink ref="O3" location="CONCENTRADO!A1" display="CONCENTRADO" xr:uid="{00000000-0004-0000-0B00-000005000000}"/>
  </hyperlinks>
  <pageMargins left="0.70866141732283472" right="0.70866141732283472" top="0.74803149606299213" bottom="0.74803149606299213" header="0.31496062992125984" footer="0.31496062992125984"/>
  <pageSetup paperSize="5" scale="80" orientation="landscape" r:id="rId6"/>
  <colBreaks count="1" manualBreakCount="1">
    <brk id="13" max="1048575" man="1"/>
  </colBreaks>
  <drawing r:id="rId7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O13"/>
  <sheetViews>
    <sheetView zoomScaleNormal="100" workbookViewId="0">
      <selection activeCell="D13" sqref="D13"/>
    </sheetView>
  </sheetViews>
  <sheetFormatPr baseColWidth="10" defaultRowHeight="15" x14ac:dyDescent="0.25"/>
  <cols>
    <col min="1" max="2" width="15.140625" style="11" customWidth="1"/>
    <col min="3" max="3" width="31" style="11" customWidth="1"/>
    <col min="4" max="4" width="24" style="11" customWidth="1"/>
    <col min="5" max="5" width="22.5703125" style="11" customWidth="1"/>
    <col min="6" max="7" width="11.42578125" style="11" customWidth="1"/>
    <col min="14" max="14" width="11.42578125" style="51"/>
  </cols>
  <sheetData>
    <row r="1" spans="1:15" ht="23.25" customHeight="1" x14ac:dyDescent="0.25">
      <c r="A1" s="203" t="s">
        <v>388</v>
      </c>
      <c r="B1" s="203"/>
      <c r="C1" s="203"/>
      <c r="D1" s="203"/>
      <c r="E1" s="203"/>
      <c r="F1" s="203"/>
      <c r="G1" s="203"/>
      <c r="H1" s="203"/>
      <c r="I1" s="203"/>
      <c r="J1" s="203"/>
      <c r="K1" s="203"/>
      <c r="L1" s="203"/>
      <c r="M1" s="203"/>
    </row>
    <row r="2" spans="1:15" x14ac:dyDescent="0.25">
      <c r="A2" s="204" t="s">
        <v>389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</row>
    <row r="3" spans="1:15" x14ac:dyDescent="0.25">
      <c r="A3" s="204" t="s">
        <v>455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O3" s="142" t="s">
        <v>517</v>
      </c>
    </row>
    <row r="4" spans="1:15" ht="22.5" customHeight="1" x14ac:dyDescent="0.25">
      <c r="A4" s="214" t="s">
        <v>319</v>
      </c>
      <c r="B4" s="214"/>
      <c r="C4" s="214"/>
      <c r="D4" s="214"/>
      <c r="E4" s="214"/>
      <c r="F4" s="214"/>
      <c r="G4" s="214"/>
      <c r="H4" s="214"/>
      <c r="I4" s="214"/>
      <c r="J4" s="214"/>
      <c r="K4" s="214"/>
      <c r="M4" s="13"/>
    </row>
    <row r="5" spans="1:15" ht="22.5" customHeight="1" x14ac:dyDescent="0.25">
      <c r="A5" s="196" t="s">
        <v>0</v>
      </c>
      <c r="B5" s="196"/>
      <c r="C5" s="196"/>
      <c r="D5" s="196"/>
      <c r="E5" s="196"/>
      <c r="F5" s="196"/>
      <c r="G5" s="196"/>
      <c r="H5" s="196"/>
      <c r="I5" s="196"/>
      <c r="J5" s="196"/>
      <c r="K5" s="196"/>
      <c r="L5" s="41"/>
      <c r="M5" s="13"/>
    </row>
    <row r="6" spans="1:15" ht="14.25" customHeight="1" x14ac:dyDescent="0.25">
      <c r="A6" s="197" t="s">
        <v>1</v>
      </c>
      <c r="B6" s="197" t="s">
        <v>313</v>
      </c>
      <c r="C6" s="197" t="s">
        <v>2</v>
      </c>
      <c r="D6" s="197" t="s">
        <v>3</v>
      </c>
      <c r="E6" s="197" t="s">
        <v>4</v>
      </c>
      <c r="F6" s="197" t="s">
        <v>312</v>
      </c>
      <c r="G6" s="198" t="s">
        <v>5</v>
      </c>
      <c r="H6" s="199" t="s">
        <v>354</v>
      </c>
      <c r="I6" s="199"/>
      <c r="J6" s="199"/>
      <c r="K6" s="199" t="s">
        <v>524</v>
      </c>
      <c r="L6" s="199"/>
      <c r="M6" s="199"/>
    </row>
    <row r="7" spans="1:15" s="3" customFormat="1" ht="23.25" customHeight="1" x14ac:dyDescent="0.25">
      <c r="A7" s="197"/>
      <c r="B7" s="197"/>
      <c r="C7" s="197"/>
      <c r="D7" s="197"/>
      <c r="E7" s="197"/>
      <c r="F7" s="197"/>
      <c r="G7" s="198"/>
      <c r="H7" s="14" t="s">
        <v>355</v>
      </c>
      <c r="I7" s="15" t="s">
        <v>356</v>
      </c>
      <c r="J7" s="16" t="s">
        <v>357</v>
      </c>
      <c r="K7" s="64" t="s">
        <v>358</v>
      </c>
      <c r="L7" s="64" t="s">
        <v>359</v>
      </c>
      <c r="M7" s="18" t="s">
        <v>360</v>
      </c>
      <c r="N7" s="51"/>
    </row>
    <row r="8" spans="1:15" ht="78.75" x14ac:dyDescent="0.25">
      <c r="A8" s="200" t="s">
        <v>257</v>
      </c>
      <c r="B8" s="195" t="s">
        <v>258</v>
      </c>
      <c r="C8" s="27" t="s">
        <v>259</v>
      </c>
      <c r="D8" s="63" t="s">
        <v>260</v>
      </c>
      <c r="E8" s="63" t="s">
        <v>261</v>
      </c>
      <c r="F8" s="23">
        <v>1</v>
      </c>
      <c r="G8" s="23">
        <v>1</v>
      </c>
      <c r="H8" s="61" t="s">
        <v>383</v>
      </c>
      <c r="I8" s="50">
        <f t="shared" ref="I8:I13" si="0">F8</f>
        <v>1</v>
      </c>
      <c r="J8" s="20">
        <v>1</v>
      </c>
      <c r="K8" s="61"/>
      <c r="L8" s="61"/>
      <c r="M8" s="158" t="s">
        <v>542</v>
      </c>
    </row>
    <row r="9" spans="1:15" ht="33.75" x14ac:dyDescent="0.25">
      <c r="A9" s="200"/>
      <c r="B9" s="195"/>
      <c r="C9" s="27" t="s">
        <v>262</v>
      </c>
      <c r="D9" s="63" t="s">
        <v>263</v>
      </c>
      <c r="E9" s="63" t="s">
        <v>264</v>
      </c>
      <c r="F9" s="23">
        <v>0</v>
      </c>
      <c r="G9" s="23">
        <v>0.4</v>
      </c>
      <c r="H9" s="61" t="s">
        <v>361</v>
      </c>
      <c r="I9" s="20">
        <f t="shared" si="0"/>
        <v>0</v>
      </c>
      <c r="J9" s="61" t="s">
        <v>362</v>
      </c>
      <c r="K9" s="61">
        <v>50</v>
      </c>
      <c r="L9" s="61">
        <v>50</v>
      </c>
      <c r="M9" s="21">
        <f>(K9/L9)</f>
        <v>1</v>
      </c>
    </row>
    <row r="10" spans="1:15" ht="33.75" x14ac:dyDescent="0.25">
      <c r="A10" s="200"/>
      <c r="B10" s="195"/>
      <c r="C10" s="27" t="s">
        <v>265</v>
      </c>
      <c r="D10" s="63" t="s">
        <v>266</v>
      </c>
      <c r="E10" s="63" t="s">
        <v>267</v>
      </c>
      <c r="F10" s="23">
        <v>1</v>
      </c>
      <c r="G10" s="23">
        <v>1</v>
      </c>
      <c r="H10" s="61" t="s">
        <v>383</v>
      </c>
      <c r="I10" s="50">
        <f t="shared" si="0"/>
        <v>1</v>
      </c>
      <c r="J10" s="20">
        <v>1</v>
      </c>
      <c r="K10" s="61">
        <v>3</v>
      </c>
      <c r="L10" s="61">
        <v>5</v>
      </c>
      <c r="M10" s="21">
        <f t="shared" ref="M10:M12" si="1">(K10/L10)</f>
        <v>0.6</v>
      </c>
    </row>
    <row r="11" spans="1:15" ht="33.75" x14ac:dyDescent="0.25">
      <c r="A11" s="200"/>
      <c r="B11" s="195"/>
      <c r="C11" s="27" t="s">
        <v>268</v>
      </c>
      <c r="D11" s="63" t="s">
        <v>269</v>
      </c>
      <c r="E11" s="63" t="s">
        <v>270</v>
      </c>
      <c r="F11" s="23">
        <v>0.84</v>
      </c>
      <c r="G11" s="23">
        <v>0.88</v>
      </c>
      <c r="H11" s="61" t="s">
        <v>400</v>
      </c>
      <c r="I11" s="20">
        <f t="shared" si="0"/>
        <v>0.84</v>
      </c>
      <c r="J11" s="61" t="s">
        <v>401</v>
      </c>
      <c r="K11" s="61">
        <v>89</v>
      </c>
      <c r="L11" s="61">
        <v>95</v>
      </c>
      <c r="M11" s="21">
        <f t="shared" si="1"/>
        <v>0.93684210526315792</v>
      </c>
    </row>
    <row r="12" spans="1:15" ht="33.75" x14ac:dyDescent="0.25">
      <c r="A12" s="200"/>
      <c r="B12" s="195" t="s">
        <v>271</v>
      </c>
      <c r="C12" s="27" t="s">
        <v>272</v>
      </c>
      <c r="D12" s="63" t="s">
        <v>273</v>
      </c>
      <c r="E12" s="63" t="s">
        <v>274</v>
      </c>
      <c r="F12" s="23">
        <v>0.5</v>
      </c>
      <c r="G12" s="23">
        <v>0.7</v>
      </c>
      <c r="H12" s="61" t="s">
        <v>365</v>
      </c>
      <c r="I12" s="20">
        <f t="shared" si="0"/>
        <v>0.5</v>
      </c>
      <c r="J12" s="61" t="s">
        <v>366</v>
      </c>
      <c r="K12" s="61">
        <v>58</v>
      </c>
      <c r="L12" s="61">
        <v>60</v>
      </c>
      <c r="M12" s="21">
        <f t="shared" si="1"/>
        <v>0.96666666666666667</v>
      </c>
    </row>
    <row r="13" spans="1:15" ht="135.75" customHeight="1" x14ac:dyDescent="0.25">
      <c r="A13" s="200"/>
      <c r="B13" s="195"/>
      <c r="C13" s="49" t="s">
        <v>275</v>
      </c>
      <c r="D13" s="61" t="s">
        <v>276</v>
      </c>
      <c r="E13" s="61" t="s">
        <v>277</v>
      </c>
      <c r="F13" s="20">
        <v>0</v>
      </c>
      <c r="G13" s="23">
        <v>0.1</v>
      </c>
      <c r="H13" s="61" t="s">
        <v>361</v>
      </c>
      <c r="I13" s="20">
        <f t="shared" si="0"/>
        <v>0</v>
      </c>
      <c r="J13" s="61" t="s">
        <v>362</v>
      </c>
      <c r="K13" s="161">
        <v>1.05</v>
      </c>
      <c r="L13" s="161">
        <v>1</v>
      </c>
      <c r="M13" s="21">
        <f>(K13/L13)-1</f>
        <v>5.0000000000000044E-2</v>
      </c>
    </row>
  </sheetData>
  <mergeCells count="17">
    <mergeCell ref="F6:F7"/>
    <mergeCell ref="G6:G7"/>
    <mergeCell ref="H6:J6"/>
    <mergeCell ref="K6:M6"/>
    <mergeCell ref="A8:A13"/>
    <mergeCell ref="B8:B11"/>
    <mergeCell ref="B12:B13"/>
    <mergeCell ref="A6:A7"/>
    <mergeCell ref="B6:B7"/>
    <mergeCell ref="C6:C7"/>
    <mergeCell ref="D6:D7"/>
    <mergeCell ref="E6:E7"/>
    <mergeCell ref="A1:M1"/>
    <mergeCell ref="A2:M2"/>
    <mergeCell ref="A3:M3"/>
    <mergeCell ref="A4:K4"/>
    <mergeCell ref="A5:K5"/>
  </mergeCells>
  <conditionalFormatting sqref="M9:M13">
    <cfRule type="cellIs" dxfId="89" priority="4" operator="greaterThan">
      <formula>I9</formula>
    </cfRule>
    <cfRule type="cellIs" dxfId="88" priority="5" operator="equal">
      <formula>I9</formula>
    </cfRule>
    <cfRule type="cellIs" dxfId="87" priority="6" operator="lessThan">
      <formula>I9</formula>
    </cfRule>
  </conditionalFormatting>
  <conditionalFormatting sqref="M9:M13">
    <cfRule type="cellIs" dxfId="86" priority="1" operator="greaterThan">
      <formula>I9</formula>
    </cfRule>
    <cfRule type="cellIs" dxfId="85" priority="2" operator="equal">
      <formula>I9</formula>
    </cfRule>
    <cfRule type="cellIs" dxfId="84" priority="3" operator="lessThan">
      <formula>I9</formula>
    </cfRule>
  </conditionalFormatting>
  <hyperlinks>
    <hyperlink ref="M9" r:id="rId1" display="siapa_2016\siapa_2016_1.xlsx" xr:uid="{00000000-0004-0000-0C00-000000000000}"/>
    <hyperlink ref="M10" r:id="rId2" display="siapa_2016\siapa_2016_10.xls" xr:uid="{00000000-0004-0000-0C00-000001000000}"/>
    <hyperlink ref="M11" r:id="rId3" display="siapa_2016\siapa_2016.xlsx" xr:uid="{00000000-0004-0000-0C00-000002000000}"/>
    <hyperlink ref="M12" r:id="rId4" display="siapa_2016\siapa_2016_1.xlsx" xr:uid="{00000000-0004-0000-0C00-000003000000}"/>
    <hyperlink ref="M13" r:id="rId5" display="siapa_2016\siapa_2016_10.xls" xr:uid="{00000000-0004-0000-0C00-000004000000}"/>
    <hyperlink ref="O3" location="CONCENTRADO!A1" display="CONCENTRADO" xr:uid="{00000000-0004-0000-0C00-000005000000}"/>
  </hyperlinks>
  <pageMargins left="0.7" right="0.7" top="0.75" bottom="0.75" header="0.3" footer="0.3"/>
  <pageSetup paperSize="5" scale="80" orientation="landscape" r:id="rId6"/>
  <colBreaks count="1" manualBreakCount="1">
    <brk id="13" max="1048575" man="1"/>
  </colBreaks>
  <drawing r:id="rId7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</sheetPr>
  <dimension ref="A1:O10"/>
  <sheetViews>
    <sheetView zoomScaleNormal="100" workbookViewId="0">
      <selection activeCell="L10" sqref="L10"/>
    </sheetView>
  </sheetViews>
  <sheetFormatPr baseColWidth="10" defaultRowHeight="15" x14ac:dyDescent="0.25"/>
  <cols>
    <col min="1" max="2" width="15.140625" customWidth="1"/>
    <col min="3" max="3" width="31" customWidth="1"/>
    <col min="4" max="4" width="24" customWidth="1"/>
    <col min="5" max="5" width="22.5703125" customWidth="1"/>
    <col min="6" max="7" width="11.42578125" customWidth="1"/>
    <col min="14" max="14" width="11.42578125" style="51"/>
  </cols>
  <sheetData>
    <row r="1" spans="1:15" ht="23.25" customHeight="1" x14ac:dyDescent="0.25">
      <c r="A1" s="203" t="s">
        <v>388</v>
      </c>
      <c r="B1" s="203"/>
      <c r="C1" s="203"/>
      <c r="D1" s="203"/>
      <c r="E1" s="203"/>
      <c r="F1" s="203"/>
      <c r="G1" s="203"/>
      <c r="H1" s="203"/>
      <c r="I1" s="203"/>
      <c r="J1" s="203"/>
      <c r="K1" s="203"/>
      <c r="L1" s="203"/>
      <c r="M1" s="203"/>
    </row>
    <row r="2" spans="1:15" x14ac:dyDescent="0.25">
      <c r="A2" s="204" t="s">
        <v>389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</row>
    <row r="3" spans="1:15" x14ac:dyDescent="0.25">
      <c r="A3" s="204" t="s">
        <v>456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O3" s="142" t="s">
        <v>517</v>
      </c>
    </row>
    <row r="4" spans="1:15" ht="22.5" customHeight="1" x14ac:dyDescent="0.25">
      <c r="A4" s="214" t="s">
        <v>349</v>
      </c>
      <c r="B4" s="214"/>
      <c r="C4" s="214"/>
      <c r="D4" s="214"/>
      <c r="E4" s="214"/>
      <c r="F4" s="214"/>
      <c r="G4" s="214"/>
      <c r="H4" s="214"/>
      <c r="I4" s="214"/>
      <c r="J4" s="214"/>
      <c r="K4" s="214"/>
      <c r="M4" s="13"/>
    </row>
    <row r="5" spans="1:15" ht="22.5" customHeight="1" x14ac:dyDescent="0.25">
      <c r="A5" s="196" t="s">
        <v>0</v>
      </c>
      <c r="B5" s="196"/>
      <c r="C5" s="196"/>
      <c r="D5" s="196"/>
      <c r="E5" s="196"/>
      <c r="F5" s="196"/>
      <c r="G5" s="196"/>
      <c r="H5" s="196"/>
      <c r="I5" s="196"/>
      <c r="J5" s="196"/>
      <c r="K5" s="196"/>
      <c r="L5" s="41"/>
      <c r="M5" s="13"/>
    </row>
    <row r="6" spans="1:15" ht="14.25" customHeight="1" x14ac:dyDescent="0.25">
      <c r="A6" s="197" t="s">
        <v>1</v>
      </c>
      <c r="B6" s="197" t="s">
        <v>313</v>
      </c>
      <c r="C6" s="197" t="s">
        <v>2</v>
      </c>
      <c r="D6" s="197" t="s">
        <v>3</v>
      </c>
      <c r="E6" s="197" t="s">
        <v>4</v>
      </c>
      <c r="F6" s="197" t="s">
        <v>312</v>
      </c>
      <c r="G6" s="198" t="s">
        <v>5</v>
      </c>
      <c r="H6" s="199" t="s">
        <v>354</v>
      </c>
      <c r="I6" s="199"/>
      <c r="J6" s="199"/>
      <c r="K6" s="199" t="s">
        <v>524</v>
      </c>
      <c r="L6" s="199"/>
      <c r="M6" s="199"/>
    </row>
    <row r="7" spans="1:15" s="3" customFormat="1" ht="23.25" customHeight="1" x14ac:dyDescent="0.25">
      <c r="A7" s="197"/>
      <c r="B7" s="197"/>
      <c r="C7" s="197"/>
      <c r="D7" s="197"/>
      <c r="E7" s="197"/>
      <c r="F7" s="197"/>
      <c r="G7" s="198"/>
      <c r="H7" s="14" t="s">
        <v>355</v>
      </c>
      <c r="I7" s="15" t="s">
        <v>356</v>
      </c>
      <c r="J7" s="16" t="s">
        <v>357</v>
      </c>
      <c r="K7" s="64" t="s">
        <v>358</v>
      </c>
      <c r="L7" s="64" t="s">
        <v>359</v>
      </c>
      <c r="M7" s="18" t="s">
        <v>360</v>
      </c>
      <c r="N7" s="51"/>
    </row>
    <row r="8" spans="1:15" ht="78.75" x14ac:dyDescent="0.25">
      <c r="A8" s="200" t="s">
        <v>346</v>
      </c>
      <c r="B8" s="63" t="s">
        <v>347</v>
      </c>
      <c r="C8" s="61" t="s">
        <v>338</v>
      </c>
      <c r="D8" s="61" t="s">
        <v>339</v>
      </c>
      <c r="E8" s="61" t="s">
        <v>340</v>
      </c>
      <c r="F8" s="23">
        <v>0.5</v>
      </c>
      <c r="G8" s="23">
        <v>0.7</v>
      </c>
      <c r="H8" s="61" t="s">
        <v>365</v>
      </c>
      <c r="I8" s="20">
        <f>F8</f>
        <v>0.5</v>
      </c>
      <c r="J8" s="61" t="s">
        <v>366</v>
      </c>
      <c r="K8" s="61">
        <v>3672</v>
      </c>
      <c r="L8" s="61">
        <v>3672</v>
      </c>
      <c r="M8" s="21">
        <f>(K8/L8)</f>
        <v>1</v>
      </c>
    </row>
    <row r="9" spans="1:15" ht="33.75" x14ac:dyDescent="0.25">
      <c r="A9" s="200"/>
      <c r="B9" s="215" t="s">
        <v>217</v>
      </c>
      <c r="C9" s="61" t="s">
        <v>341</v>
      </c>
      <c r="D9" s="61" t="s">
        <v>342</v>
      </c>
      <c r="E9" s="61" t="s">
        <v>343</v>
      </c>
      <c r="F9" s="23">
        <v>0.6</v>
      </c>
      <c r="G9" s="23">
        <v>0.8</v>
      </c>
      <c r="H9" s="61" t="s">
        <v>392</v>
      </c>
      <c r="I9" s="20">
        <f t="shared" ref="I9:I10" si="0">F9</f>
        <v>0.6</v>
      </c>
      <c r="J9" s="61" t="s">
        <v>393</v>
      </c>
      <c r="K9" s="61">
        <v>77</v>
      </c>
      <c r="L9" s="61">
        <v>77</v>
      </c>
      <c r="M9" s="21">
        <f>(K9/L9)</f>
        <v>1</v>
      </c>
    </row>
    <row r="10" spans="1:15" ht="108" customHeight="1" x14ac:dyDescent="0.25">
      <c r="A10" s="200"/>
      <c r="B10" s="215"/>
      <c r="C10" s="61" t="s">
        <v>344</v>
      </c>
      <c r="D10" s="61" t="s">
        <v>345</v>
      </c>
      <c r="E10" s="61" t="s">
        <v>348</v>
      </c>
      <c r="F10" s="20">
        <v>0</v>
      </c>
      <c r="G10" s="23">
        <v>0.1</v>
      </c>
      <c r="H10" s="61" t="s">
        <v>361</v>
      </c>
      <c r="I10" s="20">
        <f t="shared" si="0"/>
        <v>0</v>
      </c>
      <c r="J10" s="61" t="s">
        <v>362</v>
      </c>
      <c r="K10" s="61">
        <v>6</v>
      </c>
      <c r="L10" s="61">
        <v>6</v>
      </c>
      <c r="M10" s="21">
        <f t="shared" ref="M10" si="1">(K10/L10)</f>
        <v>1</v>
      </c>
    </row>
  </sheetData>
  <mergeCells count="16">
    <mergeCell ref="F6:F7"/>
    <mergeCell ref="G6:G7"/>
    <mergeCell ref="H6:J6"/>
    <mergeCell ref="K6:M6"/>
    <mergeCell ref="A8:A10"/>
    <mergeCell ref="B9:B10"/>
    <mergeCell ref="A6:A7"/>
    <mergeCell ref="B6:B7"/>
    <mergeCell ref="C6:C7"/>
    <mergeCell ref="D6:D7"/>
    <mergeCell ref="E6:E7"/>
    <mergeCell ref="A1:M1"/>
    <mergeCell ref="A2:M2"/>
    <mergeCell ref="A3:M3"/>
    <mergeCell ref="A4:K4"/>
    <mergeCell ref="A5:K5"/>
  </mergeCells>
  <conditionalFormatting sqref="M8:M10">
    <cfRule type="cellIs" dxfId="83" priority="4" operator="greaterThan">
      <formula>I8</formula>
    </cfRule>
    <cfRule type="cellIs" dxfId="82" priority="5" operator="equal">
      <formula>I8</formula>
    </cfRule>
    <cfRule type="cellIs" dxfId="81" priority="6" operator="lessThan">
      <formula>I8</formula>
    </cfRule>
  </conditionalFormatting>
  <conditionalFormatting sqref="M8:M10">
    <cfRule type="cellIs" dxfId="80" priority="1" operator="greaterThan">
      <formula>I8</formula>
    </cfRule>
    <cfRule type="cellIs" dxfId="79" priority="2" operator="equal">
      <formula>I8</formula>
    </cfRule>
    <cfRule type="cellIs" dxfId="78" priority="3" operator="lessThan">
      <formula>I8</formula>
    </cfRule>
  </conditionalFormatting>
  <hyperlinks>
    <hyperlink ref="M8" r:id="rId1" display="siapa_2016\siapa_2016.xlsx" xr:uid="{00000000-0004-0000-0D00-000000000000}"/>
    <hyperlink ref="M9" r:id="rId2" display="siapa_2016\siapa_2016_1.xlsx" xr:uid="{00000000-0004-0000-0D00-000001000000}"/>
    <hyperlink ref="M10" r:id="rId3" display="siapa_2016\siapa_2016_10.xls" xr:uid="{00000000-0004-0000-0D00-000002000000}"/>
    <hyperlink ref="O3" location="CONCENTRADO!A1" display="CONCENTRADO" xr:uid="{00000000-0004-0000-0D00-000003000000}"/>
  </hyperlinks>
  <pageMargins left="0.7" right="0.7" top="0.75" bottom="0.75" header="0.3" footer="0.3"/>
  <pageSetup paperSize="5" scale="80" orientation="landscape" r:id="rId4"/>
  <drawing r:id="rId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A28"/>
  <sheetViews>
    <sheetView topLeftCell="D1" zoomScaleNormal="100" workbookViewId="0">
      <selection activeCell="A2" sqref="A2:M2"/>
    </sheetView>
  </sheetViews>
  <sheetFormatPr baseColWidth="10" defaultRowHeight="15" x14ac:dyDescent="0.25"/>
  <cols>
    <col min="1" max="2" width="15.140625" style="25" customWidth="1"/>
    <col min="3" max="3" width="31" style="25" customWidth="1"/>
    <col min="4" max="4" width="24" style="25" customWidth="1"/>
    <col min="5" max="5" width="22.5703125" style="25" customWidth="1"/>
    <col min="6" max="7" width="11.42578125" style="25" customWidth="1"/>
    <col min="11" max="11" width="12.42578125" customWidth="1"/>
    <col min="14" max="14" width="11.42578125" style="51"/>
    <col min="17" max="27" width="0" hidden="1" customWidth="1"/>
  </cols>
  <sheetData>
    <row r="1" spans="1:27" ht="23.25" customHeight="1" x14ac:dyDescent="0.25">
      <c r="A1" s="203" t="s">
        <v>388</v>
      </c>
      <c r="B1" s="203"/>
      <c r="C1" s="203"/>
      <c r="D1" s="203"/>
      <c r="E1" s="203"/>
      <c r="F1" s="203"/>
      <c r="G1" s="203"/>
      <c r="H1" s="203"/>
      <c r="I1" s="203"/>
      <c r="J1" s="203"/>
      <c r="K1" s="203"/>
      <c r="L1" s="203"/>
      <c r="M1" s="203"/>
    </row>
    <row r="2" spans="1:27" x14ac:dyDescent="0.25">
      <c r="A2" s="204" t="s">
        <v>389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</row>
    <row r="3" spans="1:27" x14ac:dyDescent="0.25">
      <c r="A3" s="204" t="s">
        <v>544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O3" s="142"/>
      <c r="P3" s="142"/>
    </row>
    <row r="4" spans="1:27" ht="22.5" customHeight="1" x14ac:dyDescent="0.25">
      <c r="A4" s="196" t="s">
        <v>0</v>
      </c>
      <c r="B4" s="196"/>
      <c r="C4" s="196"/>
      <c r="D4" s="196"/>
      <c r="E4" s="196"/>
      <c r="F4" s="196"/>
      <c r="G4" s="196"/>
      <c r="H4" s="196"/>
      <c r="I4" s="196"/>
      <c r="J4" s="196"/>
      <c r="K4" s="196"/>
      <c r="M4" s="13"/>
    </row>
    <row r="5" spans="1:27" ht="14.25" customHeight="1" x14ac:dyDescent="0.25">
      <c r="A5" s="197" t="s">
        <v>1</v>
      </c>
      <c r="B5" s="197" t="s">
        <v>313</v>
      </c>
      <c r="C5" s="197" t="s">
        <v>2</v>
      </c>
      <c r="D5" s="197" t="s">
        <v>3</v>
      </c>
      <c r="E5" s="197" t="s">
        <v>4</v>
      </c>
      <c r="F5" s="197" t="s">
        <v>312</v>
      </c>
      <c r="G5" s="198" t="s">
        <v>5</v>
      </c>
      <c r="H5" s="199" t="s">
        <v>354</v>
      </c>
      <c r="I5" s="199"/>
      <c r="J5" s="199"/>
      <c r="K5" s="199" t="s">
        <v>544</v>
      </c>
      <c r="L5" s="199"/>
      <c r="M5" s="199"/>
    </row>
    <row r="6" spans="1:27" s="3" customFormat="1" ht="23.25" customHeight="1" x14ac:dyDescent="0.25">
      <c r="A6" s="197"/>
      <c r="B6" s="197"/>
      <c r="C6" s="197"/>
      <c r="D6" s="197"/>
      <c r="E6" s="197"/>
      <c r="F6" s="197"/>
      <c r="G6" s="198"/>
      <c r="H6" s="14" t="s">
        <v>355</v>
      </c>
      <c r="I6" s="15" t="s">
        <v>356</v>
      </c>
      <c r="J6" s="16" t="s">
        <v>357</v>
      </c>
      <c r="K6" s="17" t="s">
        <v>358</v>
      </c>
      <c r="L6" s="17" t="s">
        <v>359</v>
      </c>
      <c r="M6" s="18" t="s">
        <v>360</v>
      </c>
      <c r="N6" s="51"/>
      <c r="Q6" s="3">
        <v>1</v>
      </c>
      <c r="R6" s="3">
        <v>2</v>
      </c>
      <c r="S6" s="3">
        <v>3</v>
      </c>
      <c r="T6" s="3">
        <v>4</v>
      </c>
      <c r="U6" s="3" t="s">
        <v>475</v>
      </c>
      <c r="W6" s="3">
        <v>1</v>
      </c>
      <c r="X6" s="3">
        <v>2</v>
      </c>
      <c r="Y6" s="3">
        <v>3</v>
      </c>
      <c r="Z6" s="3">
        <v>4</v>
      </c>
      <c r="AA6" s="3" t="s">
        <v>475</v>
      </c>
    </row>
    <row r="7" spans="1:27" ht="33.75" x14ac:dyDescent="0.25">
      <c r="A7" s="201" t="s">
        <v>159</v>
      </c>
      <c r="B7" s="195" t="s">
        <v>170</v>
      </c>
      <c r="C7" s="22" t="s">
        <v>171</v>
      </c>
      <c r="D7" s="22" t="s">
        <v>172</v>
      </c>
      <c r="E7" s="22" t="s">
        <v>173</v>
      </c>
      <c r="F7" s="23">
        <v>0.55000000000000004</v>
      </c>
      <c r="G7" s="23">
        <v>0.65</v>
      </c>
      <c r="H7" s="19" t="s">
        <v>379</v>
      </c>
      <c r="I7" s="20">
        <f>F7</f>
        <v>0.55000000000000004</v>
      </c>
      <c r="J7" s="19" t="s">
        <v>380</v>
      </c>
      <c r="K7" s="19">
        <v>560</v>
      </c>
      <c r="L7" s="61">
        <v>800</v>
      </c>
      <c r="M7" s="21">
        <f>(K7/L7)</f>
        <v>0.7</v>
      </c>
      <c r="N7" s="51" t="s">
        <v>404</v>
      </c>
      <c r="Q7">
        <v>150</v>
      </c>
      <c r="R7">
        <v>130</v>
      </c>
      <c r="S7">
        <v>130</v>
      </c>
      <c r="T7">
        <v>150</v>
      </c>
      <c r="U7">
        <f>SUM(Q7:T7)</f>
        <v>560</v>
      </c>
      <c r="W7">
        <v>200</v>
      </c>
      <c r="X7">
        <v>200</v>
      </c>
      <c r="Y7">
        <v>200</v>
      </c>
      <c r="Z7">
        <v>200</v>
      </c>
      <c r="AA7">
        <f>SUM(W7:Z7)</f>
        <v>800</v>
      </c>
    </row>
    <row r="8" spans="1:27" ht="33.75" x14ac:dyDescent="0.25">
      <c r="A8" s="213"/>
      <c r="B8" s="195"/>
      <c r="C8" s="22" t="s">
        <v>174</v>
      </c>
      <c r="D8" s="22" t="s">
        <v>175</v>
      </c>
      <c r="E8" s="22" t="s">
        <v>176</v>
      </c>
      <c r="F8" s="23">
        <v>0.65</v>
      </c>
      <c r="G8" s="23">
        <v>0.8</v>
      </c>
      <c r="H8" s="19" t="s">
        <v>367</v>
      </c>
      <c r="I8" s="20">
        <f t="shared" ref="I8:I24" si="0">F8</f>
        <v>0.65</v>
      </c>
      <c r="J8" s="19" t="s">
        <v>368</v>
      </c>
      <c r="K8" s="61">
        <v>70454</v>
      </c>
      <c r="L8" s="61">
        <v>85348</v>
      </c>
      <c r="M8" s="21">
        <f>(K8/L8)</f>
        <v>0.82549093124619211</v>
      </c>
      <c r="N8" s="51" t="s">
        <v>404</v>
      </c>
      <c r="Q8">
        <v>17100</v>
      </c>
      <c r="R8">
        <v>17050</v>
      </c>
      <c r="S8">
        <v>17050</v>
      </c>
      <c r="T8">
        <v>19254</v>
      </c>
      <c r="U8">
        <f t="shared" ref="U8:U24" si="1">SUM(Q8:T8)</f>
        <v>70454</v>
      </c>
      <c r="W8">
        <v>21337</v>
      </c>
      <c r="X8">
        <v>21337</v>
      </c>
      <c r="Y8">
        <v>21337</v>
      </c>
      <c r="Z8">
        <v>21337</v>
      </c>
      <c r="AA8">
        <f t="shared" ref="AA8:AA24" si="2">SUM(W8:Z8)</f>
        <v>85348</v>
      </c>
    </row>
    <row r="9" spans="1:27" ht="45" x14ac:dyDescent="0.25">
      <c r="A9" s="213"/>
      <c r="B9" s="195"/>
      <c r="C9" s="22" t="s">
        <v>177</v>
      </c>
      <c r="D9" s="22" t="s">
        <v>178</v>
      </c>
      <c r="E9" s="22" t="s">
        <v>179</v>
      </c>
      <c r="F9" s="23">
        <v>0.8</v>
      </c>
      <c r="G9" s="23">
        <v>0.9</v>
      </c>
      <c r="H9" s="19" t="s">
        <v>381</v>
      </c>
      <c r="I9" s="20">
        <f t="shared" si="0"/>
        <v>0.8</v>
      </c>
      <c r="J9" s="19" t="s">
        <v>382</v>
      </c>
      <c r="K9" s="61">
        <v>1160</v>
      </c>
      <c r="L9" s="61">
        <v>1188</v>
      </c>
      <c r="M9" s="21">
        <f t="shared" ref="M9:M24" si="3">(K9/L9)</f>
        <v>0.97643097643097643</v>
      </c>
      <c r="N9" s="51" t="s">
        <v>404</v>
      </c>
      <c r="Q9">
        <v>290</v>
      </c>
      <c r="R9">
        <v>290</v>
      </c>
      <c r="S9">
        <v>290</v>
      </c>
      <c r="T9">
        <v>290</v>
      </c>
      <c r="U9">
        <f t="shared" si="1"/>
        <v>1160</v>
      </c>
      <c r="W9">
        <v>297</v>
      </c>
      <c r="X9">
        <v>297</v>
      </c>
      <c r="Y9">
        <v>297</v>
      </c>
      <c r="Z9">
        <v>297</v>
      </c>
      <c r="AA9">
        <f t="shared" si="2"/>
        <v>1188</v>
      </c>
    </row>
    <row r="10" spans="1:27" ht="45" x14ac:dyDescent="0.25">
      <c r="A10" s="213"/>
      <c r="B10" s="195" t="s">
        <v>160</v>
      </c>
      <c r="C10" s="22" t="s">
        <v>161</v>
      </c>
      <c r="D10" s="167" t="s">
        <v>162</v>
      </c>
      <c r="E10" s="22" t="s">
        <v>163</v>
      </c>
      <c r="F10" s="23">
        <v>0.75</v>
      </c>
      <c r="G10" s="23">
        <v>0.95</v>
      </c>
      <c r="H10" s="19" t="s">
        <v>371</v>
      </c>
      <c r="I10" s="20">
        <f t="shared" si="0"/>
        <v>0.75</v>
      </c>
      <c r="J10" s="19" t="s">
        <v>372</v>
      </c>
      <c r="K10" s="61">
        <v>1197</v>
      </c>
      <c r="L10" s="61">
        <v>1218</v>
      </c>
      <c r="M10" s="21">
        <f t="shared" si="3"/>
        <v>0.98275862068965514</v>
      </c>
      <c r="N10" s="51" t="s">
        <v>405</v>
      </c>
      <c r="Q10">
        <v>303</v>
      </c>
      <c r="R10">
        <v>298</v>
      </c>
      <c r="S10">
        <v>298</v>
      </c>
      <c r="T10">
        <v>298</v>
      </c>
      <c r="U10">
        <f t="shared" si="1"/>
        <v>1197</v>
      </c>
      <c r="W10">
        <v>306</v>
      </c>
      <c r="X10">
        <v>306</v>
      </c>
      <c r="Y10">
        <v>303</v>
      </c>
      <c r="Z10">
        <v>303</v>
      </c>
      <c r="AA10">
        <f t="shared" si="2"/>
        <v>1218</v>
      </c>
    </row>
    <row r="11" spans="1:27" ht="56.25" x14ac:dyDescent="0.25">
      <c r="A11" s="213"/>
      <c r="B11" s="195"/>
      <c r="C11" s="22" t="s">
        <v>164</v>
      </c>
      <c r="D11" s="22" t="s">
        <v>165</v>
      </c>
      <c r="E11" s="22" t="s">
        <v>166</v>
      </c>
      <c r="F11" s="23">
        <v>0.5</v>
      </c>
      <c r="G11" s="23">
        <v>0.75</v>
      </c>
      <c r="H11" s="19" t="s">
        <v>365</v>
      </c>
      <c r="I11" s="20">
        <f t="shared" si="0"/>
        <v>0.5</v>
      </c>
      <c r="J11" s="19" t="s">
        <v>366</v>
      </c>
      <c r="K11" s="61">
        <v>45</v>
      </c>
      <c r="L11" s="61">
        <v>45</v>
      </c>
      <c r="M11" s="21">
        <f t="shared" si="3"/>
        <v>1</v>
      </c>
      <c r="N11" s="51" t="s">
        <v>405</v>
      </c>
      <c r="Q11">
        <v>3</v>
      </c>
      <c r="R11">
        <v>3</v>
      </c>
      <c r="S11">
        <v>3</v>
      </c>
      <c r="T11">
        <v>36</v>
      </c>
      <c r="U11">
        <f t="shared" si="1"/>
        <v>45</v>
      </c>
      <c r="W11">
        <v>3</v>
      </c>
      <c r="X11">
        <v>3</v>
      </c>
      <c r="Y11">
        <v>3</v>
      </c>
      <c r="Z11">
        <v>36</v>
      </c>
      <c r="AA11">
        <f t="shared" si="2"/>
        <v>45</v>
      </c>
    </row>
    <row r="12" spans="1:27" ht="78.75" x14ac:dyDescent="0.25">
      <c r="A12" s="213"/>
      <c r="B12" s="195"/>
      <c r="C12" s="59" t="s">
        <v>167</v>
      </c>
      <c r="D12" s="22" t="s">
        <v>168</v>
      </c>
      <c r="E12" s="22" t="s">
        <v>169</v>
      </c>
      <c r="F12" s="23">
        <v>1</v>
      </c>
      <c r="G12" s="23">
        <v>1</v>
      </c>
      <c r="H12" s="19" t="s">
        <v>383</v>
      </c>
      <c r="I12" s="50">
        <v>0</v>
      </c>
      <c r="J12" s="20">
        <v>1</v>
      </c>
      <c r="K12" s="61">
        <v>268</v>
      </c>
      <c r="L12" s="61">
        <v>268</v>
      </c>
      <c r="M12" s="21">
        <f t="shared" si="3"/>
        <v>1</v>
      </c>
      <c r="N12" s="51" t="s">
        <v>405</v>
      </c>
      <c r="Q12">
        <v>67</v>
      </c>
      <c r="R12">
        <v>67</v>
      </c>
      <c r="S12">
        <v>67</v>
      </c>
      <c r="T12">
        <v>67</v>
      </c>
      <c r="U12">
        <f t="shared" si="1"/>
        <v>268</v>
      </c>
      <c r="W12">
        <v>67</v>
      </c>
      <c r="X12">
        <v>67</v>
      </c>
      <c r="Y12">
        <v>67</v>
      </c>
      <c r="Z12">
        <v>67</v>
      </c>
      <c r="AA12">
        <f t="shared" si="2"/>
        <v>268</v>
      </c>
    </row>
    <row r="13" spans="1:27" ht="33.75" x14ac:dyDescent="0.25">
      <c r="A13" s="213"/>
      <c r="B13" s="195" t="s">
        <v>180</v>
      </c>
      <c r="C13" s="22" t="s">
        <v>181</v>
      </c>
      <c r="D13" s="22" t="s">
        <v>182</v>
      </c>
      <c r="E13" s="22" t="s">
        <v>183</v>
      </c>
      <c r="F13" s="23">
        <v>1</v>
      </c>
      <c r="G13" s="23">
        <v>1</v>
      </c>
      <c r="H13" s="19" t="s">
        <v>383</v>
      </c>
      <c r="I13" s="50">
        <v>0</v>
      </c>
      <c r="J13" s="20">
        <v>1</v>
      </c>
      <c r="K13" s="61">
        <v>325</v>
      </c>
      <c r="L13" s="61">
        <v>325</v>
      </c>
      <c r="M13" s="21">
        <f t="shared" si="3"/>
        <v>1</v>
      </c>
      <c r="N13" s="51" t="s">
        <v>406</v>
      </c>
      <c r="Q13">
        <v>100</v>
      </c>
      <c r="R13">
        <v>90</v>
      </c>
      <c r="S13">
        <v>85</v>
      </c>
      <c r="T13">
        <v>50</v>
      </c>
      <c r="U13">
        <f t="shared" si="1"/>
        <v>325</v>
      </c>
      <c r="W13">
        <v>100</v>
      </c>
      <c r="X13">
        <v>90</v>
      </c>
      <c r="Y13">
        <v>85</v>
      </c>
      <c r="Z13">
        <v>50</v>
      </c>
      <c r="AA13">
        <f t="shared" si="2"/>
        <v>325</v>
      </c>
    </row>
    <row r="14" spans="1:27" ht="33.75" x14ac:dyDescent="0.25">
      <c r="A14" s="202"/>
      <c r="B14" s="195"/>
      <c r="C14" s="22" t="s">
        <v>184</v>
      </c>
      <c r="D14" s="22" t="s">
        <v>185</v>
      </c>
      <c r="E14" s="22" t="s">
        <v>186</v>
      </c>
      <c r="F14" s="23">
        <v>0.5</v>
      </c>
      <c r="G14" s="23">
        <v>0.6</v>
      </c>
      <c r="H14" s="19" t="s">
        <v>365</v>
      </c>
      <c r="I14" s="20">
        <f t="shared" si="0"/>
        <v>0.5</v>
      </c>
      <c r="J14" s="19" t="s">
        <v>366</v>
      </c>
      <c r="K14" s="61">
        <v>151</v>
      </c>
      <c r="L14" s="61">
        <v>151</v>
      </c>
      <c r="M14" s="21">
        <f t="shared" si="3"/>
        <v>1</v>
      </c>
      <c r="N14" s="51" t="s">
        <v>406</v>
      </c>
      <c r="Q14">
        <v>15</v>
      </c>
      <c r="R14">
        <v>40</v>
      </c>
      <c r="S14">
        <v>48</v>
      </c>
      <c r="T14">
        <v>48</v>
      </c>
      <c r="U14">
        <f t="shared" si="1"/>
        <v>151</v>
      </c>
      <c r="W14">
        <v>15</v>
      </c>
      <c r="X14">
        <v>40</v>
      </c>
      <c r="Y14">
        <v>48</v>
      </c>
      <c r="Z14">
        <v>48</v>
      </c>
      <c r="AA14">
        <f t="shared" si="2"/>
        <v>151</v>
      </c>
    </row>
    <row r="15" spans="1:27" ht="45" x14ac:dyDescent="0.25">
      <c r="A15" s="195" t="s">
        <v>6</v>
      </c>
      <c r="B15" s="22" t="s">
        <v>187</v>
      </c>
      <c r="C15" s="22" t="s">
        <v>188</v>
      </c>
      <c r="D15" s="22" t="s">
        <v>189</v>
      </c>
      <c r="E15" s="22" t="s">
        <v>190</v>
      </c>
      <c r="F15" s="23">
        <v>0.5</v>
      </c>
      <c r="G15" s="23">
        <v>0.75</v>
      </c>
      <c r="H15" s="22" t="s">
        <v>365</v>
      </c>
      <c r="I15" s="20">
        <f t="shared" si="0"/>
        <v>0.5</v>
      </c>
      <c r="J15" s="22" t="s">
        <v>366</v>
      </c>
      <c r="K15" s="61">
        <v>307</v>
      </c>
      <c r="L15" s="61">
        <v>378</v>
      </c>
      <c r="M15" s="21">
        <f t="shared" si="3"/>
        <v>0.81216931216931221</v>
      </c>
      <c r="N15" s="51" t="s">
        <v>407</v>
      </c>
      <c r="Q15">
        <v>74</v>
      </c>
      <c r="R15">
        <v>77</v>
      </c>
      <c r="S15">
        <v>78</v>
      </c>
      <c r="T15">
        <v>78</v>
      </c>
      <c r="U15">
        <f t="shared" si="1"/>
        <v>307</v>
      </c>
      <c r="W15">
        <v>94</v>
      </c>
      <c r="X15">
        <v>94</v>
      </c>
      <c r="Y15">
        <v>95</v>
      </c>
      <c r="Z15">
        <v>95</v>
      </c>
      <c r="AA15">
        <f t="shared" si="2"/>
        <v>378</v>
      </c>
    </row>
    <row r="16" spans="1:27" ht="45" x14ac:dyDescent="0.25">
      <c r="A16" s="195"/>
      <c r="B16" s="195" t="s">
        <v>115</v>
      </c>
      <c r="C16" s="22" t="s">
        <v>320</v>
      </c>
      <c r="D16" s="22" t="s">
        <v>322</v>
      </c>
      <c r="E16" s="22" t="s">
        <v>116</v>
      </c>
      <c r="F16" s="23">
        <v>0.7</v>
      </c>
      <c r="G16" s="23">
        <v>1</v>
      </c>
      <c r="H16" s="22" t="s">
        <v>369</v>
      </c>
      <c r="I16" s="20">
        <f t="shared" si="0"/>
        <v>0.7</v>
      </c>
      <c r="J16" s="22" t="s">
        <v>370</v>
      </c>
      <c r="K16" s="22">
        <v>50</v>
      </c>
      <c r="L16" s="63">
        <v>62</v>
      </c>
      <c r="M16" s="21">
        <f t="shared" si="3"/>
        <v>0.80645161290322576</v>
      </c>
      <c r="N16" s="51" t="s">
        <v>408</v>
      </c>
      <c r="Q16">
        <v>0</v>
      </c>
      <c r="R16">
        <v>11</v>
      </c>
      <c r="S16">
        <v>16</v>
      </c>
      <c r="T16">
        <v>23</v>
      </c>
      <c r="U16">
        <f t="shared" si="1"/>
        <v>50</v>
      </c>
      <c r="W16">
        <v>0</v>
      </c>
      <c r="X16">
        <v>21</v>
      </c>
      <c r="Y16">
        <v>16</v>
      </c>
      <c r="Z16">
        <v>25</v>
      </c>
      <c r="AA16">
        <f t="shared" si="2"/>
        <v>62</v>
      </c>
    </row>
    <row r="17" spans="1:27" ht="45" x14ac:dyDescent="0.25">
      <c r="A17" s="195"/>
      <c r="B17" s="195"/>
      <c r="C17" s="22" t="s">
        <v>321</v>
      </c>
      <c r="D17" s="22" t="s">
        <v>322</v>
      </c>
      <c r="E17" s="22" t="s">
        <v>323</v>
      </c>
      <c r="F17" s="23">
        <v>0.25</v>
      </c>
      <c r="G17" s="23">
        <v>1</v>
      </c>
      <c r="H17" s="22" t="s">
        <v>384</v>
      </c>
      <c r="I17" s="20">
        <f t="shared" si="0"/>
        <v>0.25</v>
      </c>
      <c r="J17" s="22" t="s">
        <v>385</v>
      </c>
      <c r="K17" s="63">
        <v>39</v>
      </c>
      <c r="L17" s="63">
        <v>41</v>
      </c>
      <c r="M17" s="21">
        <f t="shared" si="3"/>
        <v>0.95121951219512191</v>
      </c>
      <c r="N17" s="51" t="s">
        <v>408</v>
      </c>
      <c r="Q17">
        <v>0</v>
      </c>
      <c r="R17">
        <v>6</v>
      </c>
      <c r="S17">
        <v>9</v>
      </c>
      <c r="T17">
        <v>24</v>
      </c>
      <c r="U17">
        <f t="shared" si="1"/>
        <v>39</v>
      </c>
      <c r="W17">
        <v>0</v>
      </c>
      <c r="X17">
        <v>8</v>
      </c>
      <c r="Y17">
        <v>9</v>
      </c>
      <c r="Z17">
        <v>24</v>
      </c>
      <c r="AA17">
        <f t="shared" si="2"/>
        <v>41</v>
      </c>
    </row>
    <row r="18" spans="1:27" ht="56.25" x14ac:dyDescent="0.25">
      <c r="A18" s="195"/>
      <c r="B18" s="195"/>
      <c r="C18" s="22" t="s">
        <v>117</v>
      </c>
      <c r="D18" s="22" t="s">
        <v>118</v>
      </c>
      <c r="E18" s="22" t="s">
        <v>119</v>
      </c>
      <c r="F18" s="23">
        <v>0.7</v>
      </c>
      <c r="G18" s="23">
        <v>1</v>
      </c>
      <c r="H18" s="22" t="s">
        <v>369</v>
      </c>
      <c r="I18" s="20">
        <f t="shared" si="0"/>
        <v>0.7</v>
      </c>
      <c r="J18" s="22" t="s">
        <v>370</v>
      </c>
      <c r="K18" s="63">
        <v>52</v>
      </c>
      <c r="L18" s="63">
        <v>52</v>
      </c>
      <c r="M18" s="21">
        <f t="shared" si="3"/>
        <v>1</v>
      </c>
      <c r="N18" s="51" t="s">
        <v>408</v>
      </c>
      <c r="Q18">
        <v>6</v>
      </c>
      <c r="R18">
        <v>6</v>
      </c>
      <c r="S18">
        <v>20</v>
      </c>
      <c r="T18">
        <v>20</v>
      </c>
      <c r="U18">
        <f t="shared" si="1"/>
        <v>52</v>
      </c>
      <c r="W18">
        <v>6</v>
      </c>
      <c r="X18">
        <v>6</v>
      </c>
      <c r="Y18">
        <v>20</v>
      </c>
      <c r="Z18">
        <v>20</v>
      </c>
      <c r="AA18">
        <f t="shared" si="2"/>
        <v>52</v>
      </c>
    </row>
    <row r="19" spans="1:27" ht="45" x14ac:dyDescent="0.25">
      <c r="A19" s="195"/>
      <c r="B19" s="195"/>
      <c r="C19" s="22" t="s">
        <v>120</v>
      </c>
      <c r="D19" s="22" t="s">
        <v>121</v>
      </c>
      <c r="E19" s="22" t="s">
        <v>122</v>
      </c>
      <c r="F19" s="23">
        <v>0.65</v>
      </c>
      <c r="G19" s="23">
        <v>1</v>
      </c>
      <c r="H19" s="22" t="s">
        <v>367</v>
      </c>
      <c r="I19" s="20">
        <f t="shared" si="0"/>
        <v>0.65</v>
      </c>
      <c r="J19" s="22" t="s">
        <v>368</v>
      </c>
      <c r="K19" s="63">
        <v>15</v>
      </c>
      <c r="L19" s="63">
        <v>15</v>
      </c>
      <c r="M19" s="21">
        <f t="shared" si="3"/>
        <v>1</v>
      </c>
      <c r="N19" s="51" t="s">
        <v>408</v>
      </c>
      <c r="Q19">
        <v>3</v>
      </c>
      <c r="R19">
        <v>3</v>
      </c>
      <c r="S19">
        <v>1</v>
      </c>
      <c r="T19">
        <v>8</v>
      </c>
      <c r="U19">
        <f t="shared" si="1"/>
        <v>15</v>
      </c>
      <c r="W19">
        <v>3</v>
      </c>
      <c r="X19">
        <v>3</v>
      </c>
      <c r="Y19">
        <v>1</v>
      </c>
      <c r="Z19">
        <v>8</v>
      </c>
      <c r="AA19">
        <f t="shared" si="2"/>
        <v>15</v>
      </c>
    </row>
    <row r="20" spans="1:27" s="3" customFormat="1" ht="90" x14ac:dyDescent="0.25">
      <c r="A20" s="195"/>
      <c r="B20" s="22" t="s">
        <v>7</v>
      </c>
      <c r="C20" s="22" t="s">
        <v>8</v>
      </c>
      <c r="D20" s="22" t="s">
        <v>9</v>
      </c>
      <c r="E20" s="22" t="s">
        <v>10</v>
      </c>
      <c r="F20" s="23">
        <v>0.7</v>
      </c>
      <c r="G20" s="23">
        <v>0.85</v>
      </c>
      <c r="H20" s="19" t="s">
        <v>369</v>
      </c>
      <c r="I20" s="20">
        <f t="shared" si="0"/>
        <v>0.7</v>
      </c>
      <c r="J20" s="19" t="s">
        <v>370</v>
      </c>
      <c r="K20" s="19">
        <v>2455</v>
      </c>
      <c r="L20" s="61">
        <v>5256</v>
      </c>
      <c r="M20" s="21">
        <f t="shared" si="3"/>
        <v>0.46708523592085238</v>
      </c>
      <c r="N20" s="51" t="s">
        <v>409</v>
      </c>
      <c r="Q20" s="3">
        <v>1255</v>
      </c>
      <c r="R20" s="3">
        <v>0</v>
      </c>
      <c r="S20" s="3">
        <v>0</v>
      </c>
      <c r="T20" s="3">
        <v>1200</v>
      </c>
      <c r="U20">
        <f t="shared" si="1"/>
        <v>2455</v>
      </c>
      <c r="W20" s="3">
        <v>1314</v>
      </c>
      <c r="X20" s="3">
        <v>1314</v>
      </c>
      <c r="Y20" s="3">
        <v>1314</v>
      </c>
      <c r="Z20" s="3">
        <v>1314</v>
      </c>
      <c r="AA20">
        <f t="shared" si="2"/>
        <v>5256</v>
      </c>
    </row>
    <row r="21" spans="1:27" s="3" customFormat="1" ht="123.75" x14ac:dyDescent="0.25">
      <c r="A21" s="195" t="s">
        <v>11</v>
      </c>
      <c r="B21" s="24" t="s">
        <v>217</v>
      </c>
      <c r="C21" s="22" t="s">
        <v>218</v>
      </c>
      <c r="D21" s="22" t="s">
        <v>219</v>
      </c>
      <c r="E21" s="22" t="s">
        <v>220</v>
      </c>
      <c r="F21" s="23">
        <v>0.4</v>
      </c>
      <c r="G21" s="23">
        <v>0.6</v>
      </c>
      <c r="H21" s="19" t="s">
        <v>386</v>
      </c>
      <c r="I21" s="20">
        <f t="shared" si="0"/>
        <v>0.4</v>
      </c>
      <c r="J21" s="19" t="s">
        <v>387</v>
      </c>
      <c r="K21" s="61">
        <v>4553</v>
      </c>
      <c r="L21" s="61">
        <v>18312</v>
      </c>
      <c r="M21" s="21">
        <f t="shared" si="3"/>
        <v>0.24863477501092179</v>
      </c>
      <c r="N21" s="26" t="s">
        <v>412</v>
      </c>
      <c r="Q21" s="3">
        <v>891</v>
      </c>
      <c r="R21" s="3">
        <v>1220</v>
      </c>
      <c r="S21" s="3">
        <v>1612</v>
      </c>
      <c r="T21" s="3">
        <v>830</v>
      </c>
      <c r="U21">
        <f t="shared" si="1"/>
        <v>4553</v>
      </c>
      <c r="W21" s="3">
        <v>4578</v>
      </c>
      <c r="X21" s="3">
        <v>4578</v>
      </c>
      <c r="Y21" s="3">
        <v>4578</v>
      </c>
      <c r="Z21" s="3">
        <v>4578</v>
      </c>
      <c r="AA21">
        <f t="shared" si="2"/>
        <v>18312</v>
      </c>
    </row>
    <row r="22" spans="1:27" s="3" customFormat="1" ht="78.75" x14ac:dyDescent="0.25">
      <c r="A22" s="195"/>
      <c r="B22" s="22" t="s">
        <v>12</v>
      </c>
      <c r="C22" s="22" t="s">
        <v>13</v>
      </c>
      <c r="D22" s="22" t="s">
        <v>14</v>
      </c>
      <c r="E22" s="22" t="s">
        <v>15</v>
      </c>
      <c r="F22" s="23">
        <v>0.02</v>
      </c>
      <c r="G22" s="23">
        <v>0.02</v>
      </c>
      <c r="H22" s="19" t="s">
        <v>402</v>
      </c>
      <c r="I22" s="20"/>
      <c r="J22" s="19" t="s">
        <v>403</v>
      </c>
      <c r="K22" s="61">
        <v>2141</v>
      </c>
      <c r="L22" s="61">
        <v>170038</v>
      </c>
      <c r="M22" s="163">
        <f t="shared" si="3"/>
        <v>1.2591303120478951E-2</v>
      </c>
      <c r="N22" s="51" t="s">
        <v>410</v>
      </c>
      <c r="Q22" s="3">
        <v>506</v>
      </c>
      <c r="R22" s="3">
        <v>78</v>
      </c>
      <c r="S22" s="3">
        <v>218</v>
      </c>
      <c r="T22" s="3">
        <v>1339</v>
      </c>
      <c r="U22">
        <f t="shared" si="1"/>
        <v>2141</v>
      </c>
      <c r="W22" s="3">
        <v>25258</v>
      </c>
      <c r="X22" s="3">
        <v>25258</v>
      </c>
      <c r="Y22" s="3">
        <v>94264</v>
      </c>
      <c r="Z22" s="3">
        <v>25258</v>
      </c>
      <c r="AA22">
        <f t="shared" si="2"/>
        <v>170038</v>
      </c>
    </row>
    <row r="23" spans="1:27" s="3" customFormat="1" ht="56.25" x14ac:dyDescent="0.25">
      <c r="A23" s="200" t="s">
        <v>16</v>
      </c>
      <c r="B23" s="201" t="s">
        <v>17</v>
      </c>
      <c r="C23" s="22" t="s">
        <v>18</v>
      </c>
      <c r="D23" s="22" t="s">
        <v>19</v>
      </c>
      <c r="E23" s="22" t="s">
        <v>20</v>
      </c>
      <c r="F23" s="23">
        <v>0.1</v>
      </c>
      <c r="G23" s="23">
        <v>0.2</v>
      </c>
      <c r="H23" s="19" t="s">
        <v>373</v>
      </c>
      <c r="I23" s="20">
        <f t="shared" si="0"/>
        <v>0.1</v>
      </c>
      <c r="J23" s="19" t="s">
        <v>374</v>
      </c>
      <c r="K23" s="61">
        <v>180</v>
      </c>
      <c r="L23" s="61">
        <v>186</v>
      </c>
      <c r="M23" s="21">
        <f t="shared" si="3"/>
        <v>0.967741935483871</v>
      </c>
      <c r="N23" s="51" t="s">
        <v>411</v>
      </c>
      <c r="Q23" s="3">
        <v>25</v>
      </c>
      <c r="R23" s="3">
        <v>70</v>
      </c>
      <c r="S23" s="3">
        <v>10</v>
      </c>
      <c r="T23" s="3">
        <v>75</v>
      </c>
      <c r="U23">
        <f t="shared" si="1"/>
        <v>180</v>
      </c>
      <c r="W23" s="3">
        <v>25</v>
      </c>
      <c r="X23" s="3">
        <v>70</v>
      </c>
      <c r="Y23" s="3">
        <v>10</v>
      </c>
      <c r="Z23" s="3">
        <v>81</v>
      </c>
      <c r="AA23">
        <f t="shared" si="2"/>
        <v>186</v>
      </c>
    </row>
    <row r="24" spans="1:27" s="3" customFormat="1" ht="33.75" x14ac:dyDescent="0.25">
      <c r="A24" s="200"/>
      <c r="B24" s="202"/>
      <c r="C24" s="22" t="s">
        <v>21</v>
      </c>
      <c r="D24" s="22" t="s">
        <v>22</v>
      </c>
      <c r="E24" s="22" t="s">
        <v>23</v>
      </c>
      <c r="F24" s="23">
        <v>0.2</v>
      </c>
      <c r="G24" s="23">
        <v>0.5</v>
      </c>
      <c r="H24" s="19" t="s">
        <v>377</v>
      </c>
      <c r="I24" s="20">
        <f t="shared" si="0"/>
        <v>0.2</v>
      </c>
      <c r="J24" s="19" t="s">
        <v>378</v>
      </c>
      <c r="K24" s="154">
        <v>122</v>
      </c>
      <c r="L24" s="154">
        <v>152</v>
      </c>
      <c r="M24" s="21">
        <f t="shared" si="3"/>
        <v>0.80263157894736847</v>
      </c>
      <c r="N24" s="51" t="s">
        <v>411</v>
      </c>
      <c r="Q24" s="3">
        <v>0</v>
      </c>
      <c r="R24" s="3">
        <v>61</v>
      </c>
      <c r="S24" s="3">
        <v>0</v>
      </c>
      <c r="T24" s="3">
        <v>61</v>
      </c>
      <c r="U24">
        <f t="shared" si="1"/>
        <v>122</v>
      </c>
      <c r="W24" s="3">
        <v>0</v>
      </c>
      <c r="X24" s="3">
        <v>61</v>
      </c>
      <c r="Y24" s="3">
        <v>30</v>
      </c>
      <c r="Z24" s="3">
        <v>61</v>
      </c>
      <c r="AA24">
        <f t="shared" si="2"/>
        <v>152</v>
      </c>
    </row>
    <row r="27" spans="1:27" ht="15" customHeight="1" x14ac:dyDescent="0.25">
      <c r="A27" s="216" t="s">
        <v>548</v>
      </c>
      <c r="B27" s="217"/>
      <c r="C27" s="217"/>
      <c r="D27" s="216" t="s">
        <v>549</v>
      </c>
      <c r="E27" s="216"/>
      <c r="F27" s="216"/>
      <c r="G27" s="216" t="s">
        <v>550</v>
      </c>
      <c r="H27" s="217"/>
      <c r="I27" s="217"/>
      <c r="J27" s="216" t="s">
        <v>519</v>
      </c>
      <c r="K27" s="217"/>
      <c r="L27" s="217"/>
      <c r="M27" s="217"/>
      <c r="N27" s="11"/>
    </row>
    <row r="28" spans="1:27" x14ac:dyDescent="0.25">
      <c r="A28" s="218" t="s">
        <v>520</v>
      </c>
      <c r="B28" s="218"/>
      <c r="C28" s="218"/>
      <c r="D28" s="218" t="s">
        <v>521</v>
      </c>
      <c r="E28" s="218"/>
      <c r="F28" s="218"/>
      <c r="G28" s="218" t="s">
        <v>551</v>
      </c>
      <c r="H28" s="218"/>
      <c r="I28" s="218"/>
      <c r="J28" s="218" t="s">
        <v>522</v>
      </c>
      <c r="K28" s="218"/>
      <c r="L28" s="218"/>
      <c r="M28" s="218"/>
      <c r="N28" s="11"/>
    </row>
  </sheetData>
  <mergeCells count="30">
    <mergeCell ref="A27:C27"/>
    <mergeCell ref="D27:F27"/>
    <mergeCell ref="G27:I27"/>
    <mergeCell ref="J27:M27"/>
    <mergeCell ref="A28:C28"/>
    <mergeCell ref="D28:F28"/>
    <mergeCell ref="G28:I28"/>
    <mergeCell ref="J28:M28"/>
    <mergeCell ref="G5:G6"/>
    <mergeCell ref="B5:B6"/>
    <mergeCell ref="C5:C6"/>
    <mergeCell ref="D5:D6"/>
    <mergeCell ref="E5:E6"/>
    <mergeCell ref="F5:F6"/>
    <mergeCell ref="A23:A24"/>
    <mergeCell ref="A7:A14"/>
    <mergeCell ref="B23:B24"/>
    <mergeCell ref="A1:M1"/>
    <mergeCell ref="A2:M2"/>
    <mergeCell ref="A3:M3"/>
    <mergeCell ref="A4:K4"/>
    <mergeCell ref="B7:B9"/>
    <mergeCell ref="B13:B14"/>
    <mergeCell ref="B16:B19"/>
    <mergeCell ref="B10:B12"/>
    <mergeCell ref="A21:A22"/>
    <mergeCell ref="A15:A20"/>
    <mergeCell ref="H5:J5"/>
    <mergeCell ref="K5:M5"/>
    <mergeCell ref="A5:A6"/>
  </mergeCells>
  <conditionalFormatting sqref="M18 M20:M24">
    <cfRule type="cellIs" dxfId="77" priority="19" operator="greaterThan">
      <formula>I18</formula>
    </cfRule>
    <cfRule type="cellIs" dxfId="76" priority="20" operator="equal">
      <formula>I18</formula>
    </cfRule>
    <cfRule type="cellIs" dxfId="75" priority="21" operator="lessThan">
      <formula>I18</formula>
    </cfRule>
  </conditionalFormatting>
  <conditionalFormatting sqref="M7:M24">
    <cfRule type="cellIs" dxfId="74" priority="13" operator="greaterThan">
      <formula>I7</formula>
    </cfRule>
    <cfRule type="cellIs" dxfId="73" priority="14" operator="equal">
      <formula>I7</formula>
    </cfRule>
    <cfRule type="cellIs" dxfId="72" priority="15" operator="lessThan">
      <formula>I7</formula>
    </cfRule>
  </conditionalFormatting>
  <conditionalFormatting sqref="M7:M24">
    <cfRule type="cellIs" dxfId="71" priority="10" operator="greaterThan">
      <formula>I7</formula>
    </cfRule>
    <cfRule type="cellIs" dxfId="70" priority="11" operator="equal">
      <formula>I7</formula>
    </cfRule>
    <cfRule type="cellIs" dxfId="69" priority="12" operator="lessThan">
      <formula>I7</formula>
    </cfRule>
  </conditionalFormatting>
  <conditionalFormatting sqref="M13:M17">
    <cfRule type="cellIs" dxfId="68" priority="7" operator="greaterThan">
      <formula>I13</formula>
    </cfRule>
    <cfRule type="cellIs" dxfId="67" priority="8" operator="equal">
      <formula>I13</formula>
    </cfRule>
    <cfRule type="cellIs" dxfId="66" priority="9" operator="lessThan">
      <formula>I13</formula>
    </cfRule>
  </conditionalFormatting>
  <conditionalFormatting sqref="M11">
    <cfRule type="cellIs" dxfId="65" priority="4" operator="greaterThan">
      <formula>I11</formula>
    </cfRule>
    <cfRule type="cellIs" dxfId="64" priority="5" operator="equal">
      <formula>I11</formula>
    </cfRule>
    <cfRule type="cellIs" dxfId="63" priority="6" operator="lessThan">
      <formula>I11</formula>
    </cfRule>
  </conditionalFormatting>
  <conditionalFormatting sqref="M11">
    <cfRule type="cellIs" dxfId="62" priority="1" operator="greaterThan">
      <formula>I11</formula>
    </cfRule>
    <cfRule type="cellIs" dxfId="61" priority="2" operator="equal">
      <formula>I11</formula>
    </cfRule>
    <cfRule type="cellIs" dxfId="60" priority="3" operator="lessThan">
      <formula>I11</formula>
    </cfRule>
  </conditionalFormatting>
  <hyperlinks>
    <hyperlink ref="M18" r:id="rId1" display="servicios_publicos_2016\aseo_publico_2016_2.xls" xr:uid="{00000000-0004-0000-0E00-000000000000}"/>
    <hyperlink ref="M20" r:id="rId2" display="servicios_publicos_2016\aseo_publico_2016_4.xls" xr:uid="{00000000-0004-0000-0E00-000001000000}"/>
    <hyperlink ref="M21" r:id="rId3" display="servicios_publicos_2016\aseo_publico_2016_5.xls" xr:uid="{00000000-0004-0000-0E00-000002000000}"/>
    <hyperlink ref="M7" r:id="rId4" display="siapa_2016\siapa_2016.xlsx" xr:uid="{00000000-0004-0000-0E00-000003000000}"/>
    <hyperlink ref="M8" r:id="rId5" display="siapa_2016\siapa_2016_1.xlsx" xr:uid="{00000000-0004-0000-0E00-000004000000}"/>
    <hyperlink ref="M11" r:id="rId6" display="siapa_2016\SIAPA_2016_5.xls" xr:uid="{00000000-0004-0000-0E00-000005000000}"/>
    <hyperlink ref="M12" r:id="rId7" display="siapa_2016\SIAPA_2016_6.xls" xr:uid="{00000000-0004-0000-0E00-000006000000}"/>
    <hyperlink ref="M13" r:id="rId8" display="siapa_2016\SIAPA_2016_7.xls" xr:uid="{00000000-0004-0000-0E00-000007000000}"/>
    <hyperlink ref="M22" r:id="rId9" display="servicios_publicos_2016\panteones_2016.xls" xr:uid="{00000000-0004-0000-0E00-000008000000}"/>
    <hyperlink ref="M23" r:id="rId10" display="servicios_publicos_2016\panteones_2016_1.xls" xr:uid="{00000000-0004-0000-0E00-000009000000}"/>
    <hyperlink ref="M19" r:id="rId11" display="servicios_publicos_2016\aseo_publico_2016_3.xls" xr:uid="{00000000-0004-0000-0E00-00000A000000}"/>
    <hyperlink ref="M9" r:id="rId12" display="siapa_2016\siapa_2016_10.xls" xr:uid="{00000000-0004-0000-0E00-00000B000000}"/>
    <hyperlink ref="M10" r:id="rId13" display="siapa_2016\siapa_2016_10.xls" xr:uid="{00000000-0004-0000-0E00-00000C000000}"/>
    <hyperlink ref="M14:M15" r:id="rId14" display="siapa_2016\SIAPA_2016_7.xls" xr:uid="{00000000-0004-0000-0E00-00000D000000}"/>
    <hyperlink ref="M16:M17" r:id="rId15" display="siapa_2016\SIAPA_2016_7.xls" xr:uid="{00000000-0004-0000-0E00-00000E000000}"/>
    <hyperlink ref="M24" r:id="rId16" display="servicios_publicos_2016\panteones_2016_1.xls" xr:uid="{00000000-0004-0000-0E00-00000F000000}"/>
  </hyperlinks>
  <pageMargins left="1.1023622047244095" right="0.19685039370078741" top="0.35433070866141736" bottom="0.74803149606299213" header="0.31496062992125984" footer="0.31496062992125984"/>
  <pageSetup paperSize="5" scale="80" orientation="landscape" r:id="rId17"/>
  <headerFooter>
    <oddFooter>&amp;C&amp;P de &amp;N</oddFooter>
  </headerFooter>
  <drawing r:id="rId18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A59"/>
  <sheetViews>
    <sheetView topLeftCell="D1" zoomScaleNormal="100" workbookViewId="0">
      <selection activeCell="O18" sqref="O18"/>
    </sheetView>
  </sheetViews>
  <sheetFormatPr baseColWidth="10" defaultRowHeight="15" x14ac:dyDescent="0.25"/>
  <cols>
    <col min="1" max="2" width="15.140625" style="9" customWidth="1"/>
    <col min="3" max="3" width="31" style="9" customWidth="1"/>
    <col min="4" max="4" width="24" style="9" customWidth="1"/>
    <col min="5" max="5" width="22.5703125" style="9" customWidth="1"/>
    <col min="6" max="7" width="11.42578125" style="9" customWidth="1"/>
    <col min="14" max="14" width="11.42578125" style="51"/>
    <col min="17" max="27" width="0" hidden="1" customWidth="1"/>
  </cols>
  <sheetData>
    <row r="1" spans="1:27" ht="23.25" customHeight="1" x14ac:dyDescent="0.25">
      <c r="A1" s="203" t="s">
        <v>388</v>
      </c>
      <c r="B1" s="203"/>
      <c r="C1" s="203"/>
      <c r="D1" s="203"/>
      <c r="E1" s="203"/>
      <c r="F1" s="203"/>
      <c r="G1" s="203"/>
      <c r="H1" s="203"/>
      <c r="I1" s="203"/>
      <c r="J1" s="203"/>
      <c r="K1" s="203"/>
      <c r="L1" s="203"/>
      <c r="M1" s="203"/>
    </row>
    <row r="2" spans="1:27" x14ac:dyDescent="0.25">
      <c r="A2" s="204" t="s">
        <v>389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</row>
    <row r="3" spans="1:27" x14ac:dyDescent="0.25">
      <c r="A3" s="204" t="s">
        <v>544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O3" s="142"/>
    </row>
    <row r="4" spans="1:27" ht="22.5" customHeight="1" x14ac:dyDescent="0.25">
      <c r="A4" s="196" t="s">
        <v>51</v>
      </c>
      <c r="B4" s="196"/>
      <c r="C4" s="196"/>
      <c r="D4" s="196"/>
      <c r="E4" s="196"/>
      <c r="F4" s="196"/>
      <c r="G4" s="196"/>
      <c r="H4" s="196"/>
      <c r="I4" s="196"/>
      <c r="J4" s="196"/>
      <c r="K4" s="196"/>
      <c r="M4" s="13"/>
    </row>
    <row r="5" spans="1:27" ht="14.25" customHeight="1" x14ac:dyDescent="0.25">
      <c r="A5" s="219" t="s">
        <v>1</v>
      </c>
      <c r="B5" s="219" t="s">
        <v>313</v>
      </c>
      <c r="C5" s="219" t="s">
        <v>2</v>
      </c>
      <c r="D5" s="219" t="s">
        <v>3</v>
      </c>
      <c r="E5" s="219" t="s">
        <v>4</v>
      </c>
      <c r="F5" s="219" t="s">
        <v>312</v>
      </c>
      <c r="G5" s="221" t="s">
        <v>5</v>
      </c>
      <c r="H5" s="223" t="s">
        <v>354</v>
      </c>
      <c r="I5" s="224"/>
      <c r="J5" s="225"/>
      <c r="K5" s="199" t="s">
        <v>544</v>
      </c>
      <c r="L5" s="199"/>
      <c r="M5" s="199"/>
    </row>
    <row r="6" spans="1:27" s="3" customFormat="1" ht="23.25" customHeight="1" x14ac:dyDescent="0.25">
      <c r="A6" s="220"/>
      <c r="B6" s="220"/>
      <c r="C6" s="220"/>
      <c r="D6" s="220"/>
      <c r="E6" s="220"/>
      <c r="F6" s="220"/>
      <c r="G6" s="222"/>
      <c r="H6" s="14" t="s">
        <v>355</v>
      </c>
      <c r="I6" s="15" t="s">
        <v>356</v>
      </c>
      <c r="J6" s="16" t="s">
        <v>357</v>
      </c>
      <c r="K6" s="166" t="s">
        <v>358</v>
      </c>
      <c r="L6" s="166" t="s">
        <v>359</v>
      </c>
      <c r="M6" s="18" t="s">
        <v>360</v>
      </c>
      <c r="N6" s="51"/>
      <c r="Q6" s="3">
        <v>1</v>
      </c>
      <c r="R6" s="3">
        <v>2</v>
      </c>
      <c r="S6" s="3">
        <v>3</v>
      </c>
      <c r="T6" s="3">
        <v>4</v>
      </c>
      <c r="U6" s="3" t="s">
        <v>475</v>
      </c>
      <c r="W6" s="3">
        <v>1</v>
      </c>
      <c r="X6" s="3">
        <v>2</v>
      </c>
      <c r="Y6" s="3">
        <v>3</v>
      </c>
      <c r="Z6" s="3">
        <v>4</v>
      </c>
      <c r="AA6" s="3" t="s">
        <v>475</v>
      </c>
    </row>
    <row r="7" spans="1:27" ht="54.75" customHeight="1" x14ac:dyDescent="0.25">
      <c r="A7" s="200" t="s">
        <v>86</v>
      </c>
      <c r="B7" s="206" t="s">
        <v>87</v>
      </c>
      <c r="C7" s="22" t="s">
        <v>88</v>
      </c>
      <c r="D7" s="22" t="s">
        <v>89</v>
      </c>
      <c r="E7" s="22" t="s">
        <v>90</v>
      </c>
      <c r="F7" s="23">
        <v>0.4</v>
      </c>
      <c r="G7" s="23">
        <v>0.4</v>
      </c>
      <c r="H7" s="19" t="s">
        <v>386</v>
      </c>
      <c r="I7" s="20">
        <f>F7</f>
        <v>0.4</v>
      </c>
      <c r="J7" s="19" t="s">
        <v>387</v>
      </c>
      <c r="K7" s="19">
        <v>369</v>
      </c>
      <c r="L7" s="61">
        <v>639</v>
      </c>
      <c r="M7" s="21">
        <f>(K7/L7)</f>
        <v>0.57746478873239437</v>
      </c>
      <c r="N7" s="51" t="s">
        <v>413</v>
      </c>
      <c r="Q7">
        <v>91</v>
      </c>
      <c r="R7">
        <v>149</v>
      </c>
      <c r="S7">
        <v>88</v>
      </c>
      <c r="T7">
        <v>41</v>
      </c>
      <c r="U7">
        <f>SUM(Q7:T7)</f>
        <v>369</v>
      </c>
      <c r="W7">
        <v>176</v>
      </c>
      <c r="X7">
        <v>250</v>
      </c>
      <c r="Y7">
        <v>113</v>
      </c>
      <c r="Z7">
        <v>100</v>
      </c>
      <c r="AA7">
        <f>SUM(W7:Z7)</f>
        <v>639</v>
      </c>
    </row>
    <row r="8" spans="1:27" ht="45" x14ac:dyDescent="0.25">
      <c r="A8" s="200"/>
      <c r="B8" s="207"/>
      <c r="C8" s="22" t="s">
        <v>91</v>
      </c>
      <c r="D8" s="22" t="s">
        <v>92</v>
      </c>
      <c r="E8" s="26" t="s">
        <v>93</v>
      </c>
      <c r="F8" s="23">
        <v>1</v>
      </c>
      <c r="G8" s="23">
        <v>1</v>
      </c>
      <c r="H8" s="19" t="s">
        <v>383</v>
      </c>
      <c r="I8" s="50">
        <v>0</v>
      </c>
      <c r="J8" s="20">
        <v>1</v>
      </c>
      <c r="K8" s="61">
        <v>2306</v>
      </c>
      <c r="L8" s="61">
        <v>2306</v>
      </c>
      <c r="M8" s="21">
        <f>(K8/L8)</f>
        <v>1</v>
      </c>
      <c r="N8" s="51" t="s">
        <v>413</v>
      </c>
      <c r="Q8">
        <v>600</v>
      </c>
      <c r="R8">
        <v>601</v>
      </c>
      <c r="S8">
        <v>460</v>
      </c>
      <c r="T8">
        <v>645</v>
      </c>
      <c r="U8">
        <f t="shared" ref="U8:U18" si="0">SUM(Q8:T8)</f>
        <v>2306</v>
      </c>
      <c r="W8">
        <v>600</v>
      </c>
      <c r="X8">
        <v>601</v>
      </c>
      <c r="Y8">
        <v>460</v>
      </c>
      <c r="Z8">
        <v>645</v>
      </c>
      <c r="AA8">
        <f t="shared" ref="AA8:AA18" si="1">SUM(W8:Z8)</f>
        <v>2306</v>
      </c>
    </row>
    <row r="9" spans="1:27" ht="45" x14ac:dyDescent="0.25">
      <c r="A9" s="200"/>
      <c r="B9" s="207"/>
      <c r="C9" s="22" t="s">
        <v>94</v>
      </c>
      <c r="D9" s="22" t="s">
        <v>95</v>
      </c>
      <c r="E9" s="22" t="s">
        <v>96</v>
      </c>
      <c r="F9" s="23">
        <v>0.25</v>
      </c>
      <c r="G9" s="23">
        <v>1</v>
      </c>
      <c r="H9" s="19" t="s">
        <v>384</v>
      </c>
      <c r="I9" s="20">
        <f t="shared" ref="I9:I10" si="2">F9</f>
        <v>0.25</v>
      </c>
      <c r="J9" s="19" t="s">
        <v>385</v>
      </c>
      <c r="K9" s="61">
        <v>3759</v>
      </c>
      <c r="L9" s="61">
        <v>4629</v>
      </c>
      <c r="M9" s="21">
        <f>(K9/L9)-1</f>
        <v>-0.18794556059624112</v>
      </c>
      <c r="N9" s="51" t="s">
        <v>413</v>
      </c>
      <c r="Q9">
        <v>1058</v>
      </c>
      <c r="R9">
        <v>815</v>
      </c>
      <c r="S9">
        <v>911</v>
      </c>
      <c r="T9">
        <v>975</v>
      </c>
      <c r="U9">
        <f t="shared" si="0"/>
        <v>3759</v>
      </c>
      <c r="W9">
        <v>946</v>
      </c>
      <c r="X9">
        <v>1601</v>
      </c>
      <c r="Y9">
        <v>1059</v>
      </c>
      <c r="Z9">
        <v>1023</v>
      </c>
      <c r="AA9">
        <f t="shared" si="1"/>
        <v>4629</v>
      </c>
    </row>
    <row r="10" spans="1:27" ht="56.25" x14ac:dyDescent="0.25">
      <c r="A10" s="200"/>
      <c r="B10" s="208"/>
      <c r="C10" s="26" t="s">
        <v>97</v>
      </c>
      <c r="D10" s="22" t="s">
        <v>98</v>
      </c>
      <c r="E10" s="26" t="s">
        <v>99</v>
      </c>
      <c r="F10" s="23">
        <v>0.35</v>
      </c>
      <c r="G10" s="23">
        <v>0.35</v>
      </c>
      <c r="H10" s="19" t="s">
        <v>390</v>
      </c>
      <c r="I10" s="20">
        <f t="shared" si="2"/>
        <v>0.35</v>
      </c>
      <c r="J10" s="19" t="s">
        <v>391</v>
      </c>
      <c r="K10" s="61">
        <v>921</v>
      </c>
      <c r="L10" s="61">
        <v>1136</v>
      </c>
      <c r="M10" s="21">
        <f>(K10/L10)</f>
        <v>0.81073943661971826</v>
      </c>
      <c r="N10" s="51" t="s">
        <v>413</v>
      </c>
      <c r="Q10">
        <v>0</v>
      </c>
      <c r="R10">
        <v>16</v>
      </c>
      <c r="S10">
        <v>353</v>
      </c>
      <c r="T10">
        <v>552</v>
      </c>
      <c r="U10">
        <f t="shared" si="0"/>
        <v>921</v>
      </c>
      <c r="W10">
        <v>0</v>
      </c>
      <c r="X10">
        <v>16</v>
      </c>
      <c r="Y10">
        <v>568</v>
      </c>
      <c r="Z10">
        <v>552</v>
      </c>
      <c r="AA10">
        <f t="shared" si="1"/>
        <v>1136</v>
      </c>
    </row>
    <row r="11" spans="1:27" ht="33.75" x14ac:dyDescent="0.25">
      <c r="A11" s="200" t="s">
        <v>100</v>
      </c>
      <c r="B11" s="200" t="s">
        <v>101</v>
      </c>
      <c r="C11" s="22" t="s">
        <v>102</v>
      </c>
      <c r="D11" s="22" t="s">
        <v>103</v>
      </c>
      <c r="E11" s="22" t="s">
        <v>104</v>
      </c>
      <c r="F11" s="23">
        <v>0.25</v>
      </c>
      <c r="G11" s="23">
        <v>1</v>
      </c>
      <c r="H11" s="19" t="s">
        <v>384</v>
      </c>
      <c r="I11" s="20">
        <f t="shared" ref="I11:I18" si="3">F11</f>
        <v>0.25</v>
      </c>
      <c r="J11" s="19" t="s">
        <v>385</v>
      </c>
      <c r="K11" s="61">
        <v>22222</v>
      </c>
      <c r="L11" s="61">
        <v>22222</v>
      </c>
      <c r="M11" s="21">
        <f t="shared" ref="M11" si="4">(K11/L11)</f>
        <v>1</v>
      </c>
      <c r="N11" s="51" t="s">
        <v>413</v>
      </c>
      <c r="Q11">
        <v>4209</v>
      </c>
      <c r="R11">
        <v>5511</v>
      </c>
      <c r="S11">
        <v>6062</v>
      </c>
      <c r="T11">
        <v>6440</v>
      </c>
      <c r="U11">
        <f t="shared" si="0"/>
        <v>22222</v>
      </c>
      <c r="W11">
        <v>4209</v>
      </c>
      <c r="X11">
        <v>5511</v>
      </c>
      <c r="Y11">
        <v>6062</v>
      </c>
      <c r="Z11">
        <v>6440</v>
      </c>
      <c r="AA11">
        <f t="shared" si="1"/>
        <v>22222</v>
      </c>
    </row>
    <row r="12" spans="1:27" ht="37.5" customHeight="1" x14ac:dyDescent="0.25">
      <c r="A12" s="200"/>
      <c r="B12" s="200"/>
      <c r="C12" s="22" t="s">
        <v>105</v>
      </c>
      <c r="D12" s="22" t="s">
        <v>106</v>
      </c>
      <c r="E12" s="22" t="s">
        <v>107</v>
      </c>
      <c r="F12" s="23">
        <v>1</v>
      </c>
      <c r="G12" s="23">
        <v>1</v>
      </c>
      <c r="H12" s="19" t="s">
        <v>383</v>
      </c>
      <c r="I12" s="50">
        <v>0</v>
      </c>
      <c r="J12" s="20">
        <v>1</v>
      </c>
      <c r="K12" s="61">
        <v>214</v>
      </c>
      <c r="L12" s="61">
        <v>214</v>
      </c>
      <c r="M12" s="21">
        <f t="shared" ref="M12:M18" si="5">(K12/L12)</f>
        <v>1</v>
      </c>
      <c r="N12" s="51" t="s">
        <v>413</v>
      </c>
      <c r="Q12">
        <v>32</v>
      </c>
      <c r="R12">
        <v>102</v>
      </c>
      <c r="S12">
        <v>30</v>
      </c>
      <c r="T12">
        <v>50</v>
      </c>
      <c r="U12">
        <f t="shared" si="0"/>
        <v>214</v>
      </c>
      <c r="W12">
        <v>32</v>
      </c>
      <c r="X12">
        <v>102</v>
      </c>
      <c r="Y12">
        <v>30</v>
      </c>
      <c r="Z12">
        <v>50</v>
      </c>
      <c r="AA12">
        <f t="shared" si="1"/>
        <v>214</v>
      </c>
    </row>
    <row r="13" spans="1:27" ht="36.75" customHeight="1" x14ac:dyDescent="0.25">
      <c r="A13" s="200" t="s">
        <v>130</v>
      </c>
      <c r="B13" s="200" t="s">
        <v>131</v>
      </c>
      <c r="C13" s="27" t="s">
        <v>132</v>
      </c>
      <c r="D13" s="22" t="s">
        <v>133</v>
      </c>
      <c r="E13" s="22" t="s">
        <v>134</v>
      </c>
      <c r="F13" s="23">
        <v>0.7</v>
      </c>
      <c r="G13" s="23">
        <v>1</v>
      </c>
      <c r="H13" s="19" t="s">
        <v>369</v>
      </c>
      <c r="I13" s="20">
        <f t="shared" si="3"/>
        <v>0.7</v>
      </c>
      <c r="J13" s="19" t="s">
        <v>370</v>
      </c>
      <c r="K13" s="19">
        <v>902</v>
      </c>
      <c r="L13" s="61">
        <v>1440</v>
      </c>
      <c r="M13" s="21">
        <f t="shared" si="5"/>
        <v>0.62638888888888888</v>
      </c>
      <c r="N13" s="51" t="s">
        <v>414</v>
      </c>
      <c r="Q13">
        <v>92</v>
      </c>
      <c r="R13">
        <v>182</v>
      </c>
      <c r="S13">
        <v>268</v>
      </c>
      <c r="T13">
        <v>360</v>
      </c>
      <c r="U13">
        <f t="shared" si="0"/>
        <v>902</v>
      </c>
      <c r="W13">
        <v>360</v>
      </c>
      <c r="X13">
        <v>360</v>
      </c>
      <c r="Y13">
        <v>360</v>
      </c>
      <c r="Z13">
        <v>360</v>
      </c>
      <c r="AA13">
        <f t="shared" si="1"/>
        <v>1440</v>
      </c>
    </row>
    <row r="14" spans="1:27" ht="39" customHeight="1" x14ac:dyDescent="0.25">
      <c r="A14" s="200"/>
      <c r="B14" s="200"/>
      <c r="C14" s="27" t="s">
        <v>135</v>
      </c>
      <c r="D14" s="22" t="s">
        <v>136</v>
      </c>
      <c r="E14" s="22" t="s">
        <v>137</v>
      </c>
      <c r="F14" s="23">
        <v>0.5</v>
      </c>
      <c r="G14" s="23">
        <v>0.7</v>
      </c>
      <c r="H14" s="19" t="s">
        <v>365</v>
      </c>
      <c r="I14" s="20">
        <f t="shared" si="3"/>
        <v>0.5</v>
      </c>
      <c r="J14" s="19" t="s">
        <v>366</v>
      </c>
      <c r="K14" s="61">
        <v>64</v>
      </c>
      <c r="L14" s="61">
        <v>91</v>
      </c>
      <c r="M14" s="21">
        <f t="shared" si="5"/>
        <v>0.70329670329670335</v>
      </c>
      <c r="N14" s="51" t="s">
        <v>414</v>
      </c>
      <c r="Q14">
        <v>0</v>
      </c>
      <c r="R14">
        <v>5</v>
      </c>
      <c r="S14">
        <v>29</v>
      </c>
      <c r="T14">
        <v>30</v>
      </c>
      <c r="U14">
        <f t="shared" si="0"/>
        <v>64</v>
      </c>
      <c r="W14">
        <v>1</v>
      </c>
      <c r="X14">
        <v>30</v>
      </c>
      <c r="Y14">
        <v>30</v>
      </c>
      <c r="Z14">
        <v>30</v>
      </c>
      <c r="AA14">
        <f t="shared" si="1"/>
        <v>91</v>
      </c>
    </row>
    <row r="15" spans="1:27" ht="67.5" x14ac:dyDescent="0.25">
      <c r="A15" s="200"/>
      <c r="B15" s="200"/>
      <c r="C15" s="27" t="s">
        <v>138</v>
      </c>
      <c r="D15" s="22" t="s">
        <v>139</v>
      </c>
      <c r="E15" s="22" t="s">
        <v>140</v>
      </c>
      <c r="F15" s="23">
        <v>0.5</v>
      </c>
      <c r="G15" s="23">
        <v>0.6</v>
      </c>
      <c r="H15" s="19" t="s">
        <v>365</v>
      </c>
      <c r="I15" s="20">
        <f t="shared" si="3"/>
        <v>0.5</v>
      </c>
      <c r="J15" s="19" t="s">
        <v>366</v>
      </c>
      <c r="K15" s="61">
        <v>1857</v>
      </c>
      <c r="L15" s="61">
        <v>3120</v>
      </c>
      <c r="M15" s="21">
        <f t="shared" si="5"/>
        <v>0.59519230769230769</v>
      </c>
      <c r="N15" s="51" t="s">
        <v>414</v>
      </c>
      <c r="Q15">
        <v>154</v>
      </c>
      <c r="R15">
        <v>402</v>
      </c>
      <c r="S15">
        <v>588</v>
      </c>
      <c r="T15">
        <v>713</v>
      </c>
      <c r="U15">
        <f t="shared" si="0"/>
        <v>1857</v>
      </c>
      <c r="W15">
        <v>780</v>
      </c>
      <c r="X15">
        <v>780</v>
      </c>
      <c r="Y15">
        <v>780</v>
      </c>
      <c r="Z15">
        <v>780</v>
      </c>
      <c r="AA15">
        <f t="shared" si="1"/>
        <v>3120</v>
      </c>
    </row>
    <row r="16" spans="1:27" ht="56.25" x14ac:dyDescent="0.25">
      <c r="A16" s="205" t="s">
        <v>52</v>
      </c>
      <c r="B16" s="205" t="s">
        <v>53</v>
      </c>
      <c r="C16" s="28" t="s">
        <v>54</v>
      </c>
      <c r="D16" s="28" t="s">
        <v>55</v>
      </c>
      <c r="E16" s="28" t="s">
        <v>56</v>
      </c>
      <c r="F16" s="29">
        <v>0.75</v>
      </c>
      <c r="G16" s="29">
        <v>0.9</v>
      </c>
      <c r="H16" s="19" t="s">
        <v>371</v>
      </c>
      <c r="I16" s="20">
        <f t="shared" si="3"/>
        <v>0.75</v>
      </c>
      <c r="J16" s="19" t="s">
        <v>372</v>
      </c>
      <c r="K16" s="19">
        <v>11</v>
      </c>
      <c r="L16" s="61">
        <v>11</v>
      </c>
      <c r="M16" s="21">
        <f t="shared" si="5"/>
        <v>1</v>
      </c>
      <c r="N16" s="51" t="s">
        <v>415</v>
      </c>
      <c r="Q16">
        <v>0</v>
      </c>
      <c r="R16">
        <v>0</v>
      </c>
      <c r="S16">
        <v>6</v>
      </c>
      <c r="T16">
        <v>5</v>
      </c>
      <c r="U16">
        <f t="shared" si="0"/>
        <v>11</v>
      </c>
      <c r="W16">
        <v>0</v>
      </c>
      <c r="X16">
        <v>0</v>
      </c>
      <c r="Y16">
        <v>6</v>
      </c>
      <c r="Z16">
        <v>5</v>
      </c>
      <c r="AA16">
        <f t="shared" si="1"/>
        <v>11</v>
      </c>
    </row>
    <row r="17" spans="1:27" ht="45" x14ac:dyDescent="0.25">
      <c r="A17" s="205"/>
      <c r="B17" s="205"/>
      <c r="C17" s="28" t="s">
        <v>317</v>
      </c>
      <c r="D17" s="28" t="s">
        <v>57</v>
      </c>
      <c r="E17" s="28" t="s">
        <v>316</v>
      </c>
      <c r="F17" s="30">
        <v>0.6</v>
      </c>
      <c r="G17" s="30">
        <v>0.7</v>
      </c>
      <c r="H17" s="19" t="s">
        <v>392</v>
      </c>
      <c r="I17" s="20">
        <f t="shared" si="3"/>
        <v>0.6</v>
      </c>
      <c r="J17" s="19" t="s">
        <v>393</v>
      </c>
      <c r="K17" s="61">
        <v>8</v>
      </c>
      <c r="L17" s="61">
        <v>13</v>
      </c>
      <c r="M17" s="21">
        <f t="shared" si="5"/>
        <v>0.61538461538461542</v>
      </c>
      <c r="N17" s="51" t="s">
        <v>415</v>
      </c>
      <c r="Q17">
        <v>3</v>
      </c>
      <c r="R17">
        <v>0</v>
      </c>
      <c r="S17">
        <v>4</v>
      </c>
      <c r="T17">
        <v>1</v>
      </c>
      <c r="U17">
        <f t="shared" si="0"/>
        <v>8</v>
      </c>
      <c r="W17">
        <v>3</v>
      </c>
      <c r="X17">
        <v>0</v>
      </c>
      <c r="Y17">
        <v>6</v>
      </c>
      <c r="Z17">
        <v>4</v>
      </c>
      <c r="AA17">
        <f t="shared" si="1"/>
        <v>13</v>
      </c>
    </row>
    <row r="18" spans="1:27" ht="56.25" x14ac:dyDescent="0.25">
      <c r="A18" s="205"/>
      <c r="B18" s="205"/>
      <c r="C18" s="28" t="s">
        <v>58</v>
      </c>
      <c r="D18" s="28" t="s">
        <v>59</v>
      </c>
      <c r="E18" s="28" t="s">
        <v>60</v>
      </c>
      <c r="F18" s="29">
        <v>0.5</v>
      </c>
      <c r="G18" s="29">
        <v>1</v>
      </c>
      <c r="H18" s="19" t="s">
        <v>365</v>
      </c>
      <c r="I18" s="20">
        <f t="shared" si="3"/>
        <v>0.5</v>
      </c>
      <c r="J18" s="19" t="s">
        <v>366</v>
      </c>
      <c r="K18" s="61">
        <v>16</v>
      </c>
      <c r="L18" s="61">
        <v>30</v>
      </c>
      <c r="M18" s="21">
        <f t="shared" si="5"/>
        <v>0.53333333333333333</v>
      </c>
      <c r="N18" s="26" t="s">
        <v>415</v>
      </c>
      <c r="O18" s="11"/>
      <c r="Q18">
        <v>6</v>
      </c>
      <c r="R18">
        <v>2</v>
      </c>
      <c r="S18">
        <v>3</v>
      </c>
      <c r="T18">
        <v>5</v>
      </c>
      <c r="U18">
        <f t="shared" si="0"/>
        <v>16</v>
      </c>
      <c r="W18">
        <v>9</v>
      </c>
      <c r="X18">
        <v>4</v>
      </c>
      <c r="Y18">
        <v>5</v>
      </c>
      <c r="Z18">
        <v>12</v>
      </c>
      <c r="AA18">
        <f t="shared" si="1"/>
        <v>30</v>
      </c>
    </row>
    <row r="19" spans="1:27" x14ac:dyDescent="0.25">
      <c r="A19" s="7"/>
      <c r="B19" s="7"/>
      <c r="C19" s="7"/>
      <c r="D19" s="7"/>
      <c r="E19" s="7"/>
      <c r="F19" s="7"/>
      <c r="G19" s="7"/>
      <c r="H19" s="1"/>
      <c r="I19" s="1"/>
      <c r="J19" s="1"/>
      <c r="K19" s="1"/>
      <c r="L19" s="1"/>
    </row>
    <row r="20" spans="1:27" x14ac:dyDescent="0.25">
      <c r="A20" s="7"/>
      <c r="B20" s="7"/>
      <c r="C20" s="7"/>
      <c r="D20" s="7"/>
      <c r="E20" s="7"/>
      <c r="F20" s="7"/>
      <c r="G20" s="7"/>
      <c r="H20" s="1"/>
      <c r="I20" s="1"/>
      <c r="J20" s="1"/>
      <c r="K20" s="1"/>
      <c r="L20" s="1"/>
    </row>
    <row r="21" spans="1:27" ht="15" customHeight="1" x14ac:dyDescent="0.25">
      <c r="A21" s="216" t="s">
        <v>548</v>
      </c>
      <c r="B21" s="217"/>
      <c r="C21" s="217"/>
      <c r="D21" s="216" t="s">
        <v>549</v>
      </c>
      <c r="E21" s="216"/>
      <c r="F21" s="216"/>
      <c r="G21" s="216" t="s">
        <v>550</v>
      </c>
      <c r="H21" s="217"/>
      <c r="I21" s="217"/>
      <c r="J21" s="216" t="s">
        <v>519</v>
      </c>
      <c r="K21" s="217"/>
      <c r="L21" s="217"/>
      <c r="M21" s="217"/>
      <c r="N21" s="11"/>
    </row>
    <row r="22" spans="1:27" x14ac:dyDescent="0.25">
      <c r="A22" s="218" t="s">
        <v>520</v>
      </c>
      <c r="B22" s="218"/>
      <c r="C22" s="218"/>
      <c r="D22" s="218" t="s">
        <v>521</v>
      </c>
      <c r="E22" s="218"/>
      <c r="F22" s="218"/>
      <c r="G22" s="218" t="s">
        <v>551</v>
      </c>
      <c r="H22" s="218"/>
      <c r="I22" s="218"/>
      <c r="J22" s="218" t="s">
        <v>522</v>
      </c>
      <c r="K22" s="218"/>
      <c r="L22" s="218"/>
      <c r="M22" s="218"/>
      <c r="N22" s="11"/>
    </row>
    <row r="23" spans="1:27" x14ac:dyDescent="0.25">
      <c r="A23" s="7"/>
      <c r="B23" s="7"/>
      <c r="C23" s="7"/>
      <c r="D23" s="7"/>
      <c r="E23" s="7"/>
      <c r="F23" s="7"/>
      <c r="G23" s="7"/>
      <c r="H23" s="1"/>
      <c r="I23" s="1"/>
      <c r="J23" s="1"/>
      <c r="K23" s="1"/>
      <c r="L23" s="1"/>
    </row>
    <row r="24" spans="1:27" x14ac:dyDescent="0.25">
      <c r="A24" s="7"/>
      <c r="B24" s="7"/>
      <c r="C24" s="7"/>
      <c r="D24" s="7"/>
      <c r="E24" s="7"/>
      <c r="F24" s="7"/>
      <c r="G24" s="7"/>
      <c r="H24" s="1"/>
      <c r="I24" s="1"/>
      <c r="J24" s="1"/>
      <c r="K24" s="1"/>
      <c r="L24" s="1"/>
    </row>
    <row r="25" spans="1:27" x14ac:dyDescent="0.25">
      <c r="A25" s="7"/>
      <c r="B25" s="7"/>
      <c r="C25" s="7"/>
      <c r="D25" s="7"/>
      <c r="E25" s="7"/>
      <c r="F25" s="7"/>
      <c r="G25" s="7"/>
      <c r="H25" s="1"/>
      <c r="I25" s="1"/>
      <c r="J25" s="1"/>
      <c r="K25" s="1"/>
      <c r="L25" s="1"/>
    </row>
    <row r="26" spans="1:27" x14ac:dyDescent="0.25">
      <c r="A26" s="7"/>
      <c r="B26" s="7"/>
      <c r="C26" s="7"/>
      <c r="D26" s="7"/>
      <c r="E26" s="7"/>
      <c r="F26" s="7"/>
      <c r="G26" s="7"/>
      <c r="H26" s="1"/>
      <c r="I26" s="1"/>
      <c r="J26" s="1"/>
      <c r="K26" s="1"/>
      <c r="L26" s="1"/>
    </row>
    <row r="27" spans="1:27" x14ac:dyDescent="0.25">
      <c r="A27" s="7"/>
      <c r="B27" s="7"/>
      <c r="C27" s="7"/>
      <c r="D27" s="7"/>
      <c r="E27" s="7"/>
      <c r="F27" s="7"/>
      <c r="G27" s="7"/>
      <c r="H27" s="1"/>
      <c r="I27" s="1"/>
      <c r="J27" s="1"/>
      <c r="K27" s="1"/>
      <c r="L27" s="1"/>
    </row>
    <row r="28" spans="1:27" x14ac:dyDescent="0.25">
      <c r="A28" s="7"/>
      <c r="B28" s="7"/>
      <c r="C28" s="7"/>
      <c r="D28" s="7"/>
      <c r="E28" s="7"/>
      <c r="F28" s="7"/>
      <c r="G28" s="7"/>
      <c r="H28" s="1"/>
      <c r="I28" s="1"/>
      <c r="J28" s="1"/>
      <c r="K28" s="1"/>
      <c r="L28" s="1"/>
    </row>
    <row r="29" spans="1:27" x14ac:dyDescent="0.25">
      <c r="A29" s="7"/>
      <c r="B29" s="7"/>
      <c r="C29" s="7"/>
      <c r="D29" s="7"/>
      <c r="E29" s="7"/>
      <c r="F29" s="7"/>
      <c r="G29" s="7"/>
      <c r="H29" s="1"/>
      <c r="I29" s="1"/>
      <c r="J29" s="1"/>
      <c r="K29" s="1"/>
      <c r="L29" s="1"/>
    </row>
    <row r="30" spans="1:27" x14ac:dyDescent="0.25">
      <c r="A30" s="7"/>
      <c r="B30" s="7"/>
      <c r="C30" s="7"/>
      <c r="D30" s="7"/>
      <c r="E30" s="7"/>
      <c r="F30" s="7"/>
      <c r="G30" s="7"/>
      <c r="H30" s="1"/>
      <c r="I30" s="1"/>
      <c r="J30" s="1"/>
      <c r="K30" s="1"/>
      <c r="L30" s="1"/>
    </row>
    <row r="31" spans="1:27" x14ac:dyDescent="0.25">
      <c r="A31" s="7"/>
      <c r="B31" s="7"/>
      <c r="C31" s="7"/>
      <c r="D31" s="7"/>
      <c r="E31" s="7"/>
      <c r="F31" s="7"/>
      <c r="G31" s="7"/>
      <c r="H31" s="1"/>
      <c r="I31" s="1"/>
      <c r="J31" s="1"/>
      <c r="K31" s="1"/>
      <c r="L31" s="1"/>
    </row>
    <row r="32" spans="1:27" x14ac:dyDescent="0.25">
      <c r="A32" s="7"/>
      <c r="B32" s="7"/>
      <c r="C32" s="7"/>
      <c r="D32" s="7"/>
      <c r="E32" s="7"/>
      <c r="F32" s="7"/>
      <c r="G32" s="7"/>
      <c r="H32" s="1"/>
      <c r="I32" s="1"/>
      <c r="J32" s="1"/>
      <c r="K32" s="1"/>
      <c r="L32" s="1"/>
    </row>
    <row r="33" spans="1:12" x14ac:dyDescent="0.25">
      <c r="A33" s="7"/>
      <c r="B33" s="7"/>
      <c r="C33" s="7"/>
      <c r="D33" s="7"/>
      <c r="E33" s="7"/>
      <c r="F33" s="7"/>
      <c r="G33" s="7"/>
      <c r="H33" s="1"/>
      <c r="I33" s="1"/>
      <c r="J33" s="1"/>
      <c r="K33" s="1"/>
      <c r="L33" s="1"/>
    </row>
    <row r="34" spans="1:12" x14ac:dyDescent="0.25">
      <c r="A34" s="7"/>
      <c r="B34" s="7"/>
      <c r="C34" s="7"/>
      <c r="D34" s="7"/>
      <c r="E34" s="7"/>
      <c r="F34" s="7"/>
      <c r="G34" s="7"/>
      <c r="H34" s="1"/>
      <c r="I34" s="1"/>
      <c r="J34" s="1"/>
      <c r="K34" s="1"/>
      <c r="L34" s="1"/>
    </row>
    <row r="35" spans="1:12" x14ac:dyDescent="0.25">
      <c r="A35" s="7"/>
      <c r="B35" s="7"/>
      <c r="C35" s="7"/>
      <c r="D35" s="7"/>
      <c r="E35" s="7"/>
      <c r="F35" s="7"/>
      <c r="G35" s="7"/>
      <c r="H35" s="1"/>
      <c r="I35" s="1"/>
      <c r="J35" s="1"/>
      <c r="K35" s="1"/>
      <c r="L35" s="1"/>
    </row>
    <row r="36" spans="1:12" x14ac:dyDescent="0.25">
      <c r="A36" s="7"/>
      <c r="B36" s="7"/>
      <c r="C36" s="7"/>
      <c r="D36" s="7"/>
      <c r="E36" s="7"/>
      <c r="F36" s="7"/>
      <c r="G36" s="7"/>
      <c r="H36" s="1"/>
      <c r="I36" s="1"/>
      <c r="J36" s="1"/>
      <c r="K36" s="1"/>
      <c r="L36" s="1"/>
    </row>
    <row r="37" spans="1:12" x14ac:dyDescent="0.25">
      <c r="A37" s="7"/>
      <c r="B37" s="7"/>
      <c r="C37" s="7"/>
      <c r="D37" s="7"/>
      <c r="E37" s="7"/>
      <c r="F37" s="7"/>
      <c r="G37" s="7"/>
      <c r="H37" s="1"/>
      <c r="I37" s="1"/>
      <c r="J37" s="1"/>
      <c r="K37" s="1"/>
      <c r="L37" s="1"/>
    </row>
    <row r="38" spans="1:12" x14ac:dyDescent="0.25">
      <c r="A38" s="7"/>
      <c r="B38" s="7"/>
      <c r="C38" s="7"/>
      <c r="D38" s="7"/>
      <c r="E38" s="7"/>
      <c r="F38" s="7"/>
      <c r="G38" s="7"/>
      <c r="H38" s="1"/>
      <c r="I38" s="1"/>
      <c r="J38" s="1"/>
      <c r="K38" s="1"/>
      <c r="L38" s="1"/>
    </row>
    <row r="39" spans="1:12" x14ac:dyDescent="0.25">
      <c r="A39" s="7"/>
      <c r="B39" s="7"/>
      <c r="C39" s="7"/>
      <c r="D39" s="7"/>
      <c r="E39" s="7"/>
      <c r="F39" s="7"/>
      <c r="G39" s="7"/>
      <c r="H39" s="1"/>
      <c r="I39" s="1"/>
      <c r="J39" s="1"/>
      <c r="K39" s="1"/>
      <c r="L39" s="1"/>
    </row>
    <row r="40" spans="1:12" x14ac:dyDescent="0.25">
      <c r="A40" s="7"/>
      <c r="B40" s="7"/>
      <c r="C40" s="7"/>
      <c r="D40" s="7"/>
      <c r="E40" s="7"/>
      <c r="F40" s="7"/>
      <c r="G40" s="7"/>
      <c r="H40" s="1"/>
      <c r="I40" s="1"/>
      <c r="J40" s="1"/>
      <c r="K40" s="1"/>
      <c r="L40" s="1"/>
    </row>
    <row r="41" spans="1:12" x14ac:dyDescent="0.25">
      <c r="A41" s="7"/>
      <c r="B41" s="7"/>
      <c r="C41" s="7"/>
      <c r="D41" s="7"/>
      <c r="E41" s="7"/>
      <c r="F41" s="7"/>
      <c r="G41" s="7"/>
      <c r="H41" s="1"/>
      <c r="I41" s="1"/>
      <c r="J41" s="1"/>
      <c r="K41" s="1"/>
      <c r="L41" s="1"/>
    </row>
    <row r="42" spans="1:12" x14ac:dyDescent="0.25">
      <c r="A42" s="7"/>
      <c r="B42" s="7"/>
      <c r="C42" s="7"/>
      <c r="D42" s="7"/>
      <c r="E42" s="7"/>
      <c r="F42" s="7"/>
      <c r="G42" s="7"/>
      <c r="H42" s="1"/>
      <c r="I42" s="1"/>
      <c r="J42" s="1"/>
      <c r="K42" s="1"/>
      <c r="L42" s="1"/>
    </row>
    <row r="43" spans="1:12" x14ac:dyDescent="0.25">
      <c r="A43" s="7"/>
      <c r="B43" s="7"/>
      <c r="C43" s="7"/>
      <c r="D43" s="7"/>
      <c r="E43" s="7"/>
      <c r="F43" s="7"/>
      <c r="G43" s="7"/>
      <c r="H43" s="1"/>
      <c r="I43" s="1"/>
      <c r="J43" s="1"/>
      <c r="K43" s="1"/>
      <c r="L43" s="1"/>
    </row>
    <row r="44" spans="1:12" x14ac:dyDescent="0.25">
      <c r="A44" s="7"/>
      <c r="B44" s="7"/>
      <c r="C44" s="7"/>
      <c r="D44" s="7"/>
      <c r="E44" s="7"/>
      <c r="F44" s="7"/>
      <c r="G44" s="7"/>
      <c r="H44" s="1"/>
      <c r="I44" s="1"/>
      <c r="J44" s="1"/>
      <c r="K44" s="1"/>
      <c r="L44" s="1"/>
    </row>
    <row r="45" spans="1:12" x14ac:dyDescent="0.25">
      <c r="A45" s="7"/>
      <c r="B45" s="7"/>
      <c r="C45" s="7"/>
      <c r="D45" s="7"/>
      <c r="E45" s="7"/>
      <c r="F45" s="7"/>
      <c r="G45" s="7"/>
      <c r="H45" s="1"/>
      <c r="I45" s="1"/>
      <c r="J45" s="1"/>
      <c r="K45" s="1"/>
      <c r="L45" s="1"/>
    </row>
    <row r="46" spans="1:12" x14ac:dyDescent="0.25">
      <c r="A46" s="7"/>
      <c r="B46" s="7"/>
      <c r="C46" s="7"/>
      <c r="D46" s="7"/>
      <c r="E46" s="7"/>
      <c r="F46" s="7"/>
      <c r="G46" s="7"/>
      <c r="H46" s="1"/>
      <c r="I46" s="1"/>
      <c r="J46" s="1"/>
      <c r="K46" s="1"/>
      <c r="L46" s="1"/>
    </row>
    <row r="47" spans="1:12" x14ac:dyDescent="0.25">
      <c r="A47" s="7"/>
      <c r="B47" s="7"/>
      <c r="C47" s="7"/>
      <c r="D47" s="7"/>
      <c r="E47" s="7"/>
      <c r="F47" s="7"/>
      <c r="G47" s="7"/>
      <c r="H47" s="1"/>
      <c r="I47" s="1"/>
      <c r="J47" s="1"/>
      <c r="K47" s="1"/>
      <c r="L47" s="1"/>
    </row>
    <row r="48" spans="1:12" x14ac:dyDescent="0.25">
      <c r="A48" s="7"/>
      <c r="B48" s="7"/>
      <c r="C48" s="7"/>
      <c r="D48" s="7"/>
      <c r="E48" s="7"/>
      <c r="F48" s="7"/>
      <c r="G48" s="7"/>
      <c r="H48" s="1"/>
      <c r="I48" s="1"/>
      <c r="J48" s="1"/>
      <c r="K48" s="1"/>
      <c r="L48" s="1"/>
    </row>
    <row r="49" spans="1:12" x14ac:dyDescent="0.25">
      <c r="A49" s="7"/>
      <c r="B49" s="7"/>
      <c r="C49" s="7"/>
      <c r="D49" s="7"/>
      <c r="E49" s="7"/>
      <c r="F49" s="7"/>
      <c r="G49" s="7"/>
      <c r="H49" s="1"/>
      <c r="I49" s="1"/>
      <c r="J49" s="1"/>
      <c r="K49" s="1"/>
      <c r="L49" s="1"/>
    </row>
    <row r="50" spans="1:12" x14ac:dyDescent="0.25">
      <c r="A50" s="7"/>
      <c r="B50" s="7"/>
      <c r="C50" s="7"/>
      <c r="D50" s="7"/>
      <c r="E50" s="7"/>
      <c r="F50" s="7"/>
      <c r="G50" s="7"/>
      <c r="H50" s="1"/>
      <c r="I50" s="1"/>
      <c r="J50" s="1"/>
      <c r="K50" s="1"/>
      <c r="L50" s="1"/>
    </row>
    <row r="51" spans="1:12" x14ac:dyDescent="0.25">
      <c r="A51" s="7"/>
      <c r="B51" s="7"/>
      <c r="C51" s="7"/>
      <c r="D51" s="7"/>
      <c r="E51" s="7"/>
      <c r="F51" s="7"/>
      <c r="G51" s="7"/>
      <c r="H51" s="1"/>
      <c r="I51" s="1"/>
      <c r="J51" s="1"/>
      <c r="K51" s="1"/>
      <c r="L51" s="1"/>
    </row>
    <row r="52" spans="1:12" x14ac:dyDescent="0.25">
      <c r="A52" s="7"/>
      <c r="B52" s="7"/>
      <c r="C52" s="7"/>
      <c r="D52" s="7"/>
      <c r="E52" s="7"/>
      <c r="F52" s="7"/>
      <c r="G52" s="7"/>
      <c r="H52" s="1"/>
      <c r="I52" s="1"/>
      <c r="J52" s="1"/>
      <c r="K52" s="1"/>
      <c r="L52" s="1"/>
    </row>
    <row r="53" spans="1:12" x14ac:dyDescent="0.25">
      <c r="A53" s="7"/>
      <c r="B53" s="7"/>
      <c r="C53" s="7"/>
      <c r="D53" s="7"/>
      <c r="E53" s="7"/>
      <c r="F53" s="7"/>
      <c r="G53" s="7"/>
      <c r="H53" s="1"/>
      <c r="I53" s="1"/>
      <c r="J53" s="1"/>
      <c r="K53" s="1"/>
      <c r="L53" s="1"/>
    </row>
    <row r="54" spans="1:12" x14ac:dyDescent="0.25">
      <c r="A54" s="7"/>
      <c r="B54" s="7"/>
      <c r="C54" s="7"/>
      <c r="D54" s="7"/>
      <c r="E54" s="7"/>
      <c r="F54" s="7"/>
      <c r="G54" s="7"/>
      <c r="H54" s="1"/>
      <c r="I54" s="1"/>
      <c r="J54" s="1"/>
      <c r="K54" s="1"/>
      <c r="L54" s="1"/>
    </row>
    <row r="55" spans="1:12" x14ac:dyDescent="0.25">
      <c r="A55" s="7"/>
      <c r="B55" s="7"/>
      <c r="C55" s="7"/>
      <c r="D55" s="7"/>
      <c r="E55" s="7"/>
      <c r="F55" s="7"/>
      <c r="G55" s="7"/>
      <c r="H55" s="1"/>
      <c r="I55" s="1"/>
      <c r="J55" s="1"/>
      <c r="K55" s="1"/>
      <c r="L55" s="1"/>
    </row>
    <row r="56" spans="1:12" x14ac:dyDescent="0.25">
      <c r="A56" s="7"/>
      <c r="B56" s="7"/>
      <c r="C56" s="7"/>
      <c r="D56" s="7"/>
      <c r="E56" s="7"/>
      <c r="F56" s="7"/>
      <c r="G56" s="7"/>
      <c r="H56" s="1"/>
      <c r="I56" s="1"/>
      <c r="J56" s="1"/>
      <c r="K56" s="1"/>
      <c r="L56" s="1"/>
    </row>
    <row r="57" spans="1:12" x14ac:dyDescent="0.25">
      <c r="A57" s="7"/>
      <c r="B57" s="7"/>
      <c r="C57" s="7"/>
      <c r="D57" s="7"/>
      <c r="E57" s="7"/>
      <c r="F57" s="7"/>
      <c r="G57" s="7"/>
      <c r="H57" s="1"/>
      <c r="I57" s="1"/>
      <c r="J57" s="1"/>
      <c r="K57" s="1"/>
      <c r="L57" s="1"/>
    </row>
    <row r="58" spans="1:12" x14ac:dyDescent="0.25">
      <c r="A58" s="7"/>
      <c r="B58" s="7"/>
      <c r="C58" s="7"/>
      <c r="D58" s="7"/>
      <c r="E58" s="7"/>
      <c r="F58" s="7"/>
      <c r="G58" s="7"/>
      <c r="H58" s="1"/>
      <c r="I58" s="1"/>
      <c r="J58" s="1"/>
      <c r="K58" s="1"/>
      <c r="L58" s="1"/>
    </row>
    <row r="59" spans="1:12" x14ac:dyDescent="0.25">
      <c r="A59" s="7"/>
      <c r="B59" s="7"/>
      <c r="C59" s="7"/>
      <c r="D59" s="7"/>
      <c r="E59" s="7"/>
      <c r="F59" s="7"/>
      <c r="G59" s="7"/>
      <c r="H59" s="1"/>
      <c r="I59" s="1"/>
      <c r="J59" s="1"/>
      <c r="K59" s="1"/>
      <c r="L59" s="1"/>
    </row>
  </sheetData>
  <mergeCells count="29">
    <mergeCell ref="A21:C21"/>
    <mergeCell ref="D21:F21"/>
    <mergeCell ref="G21:I21"/>
    <mergeCell ref="J21:M21"/>
    <mergeCell ref="A22:C22"/>
    <mergeCell ref="D22:F22"/>
    <mergeCell ref="G22:I22"/>
    <mergeCell ref="J22:M22"/>
    <mergeCell ref="A13:A15"/>
    <mergeCell ref="B13:B15"/>
    <mergeCell ref="A16:A18"/>
    <mergeCell ref="B16:B18"/>
    <mergeCell ref="A7:A10"/>
    <mergeCell ref="B7:B10"/>
    <mergeCell ref="A11:A12"/>
    <mergeCell ref="B11:B12"/>
    <mergeCell ref="A1:M1"/>
    <mergeCell ref="A2:M2"/>
    <mergeCell ref="A3:M3"/>
    <mergeCell ref="A4:K4"/>
    <mergeCell ref="A5:A6"/>
    <mergeCell ref="B5:B6"/>
    <mergeCell ref="C5:C6"/>
    <mergeCell ref="K5:M5"/>
    <mergeCell ref="D5:D6"/>
    <mergeCell ref="E5:E6"/>
    <mergeCell ref="F5:F6"/>
    <mergeCell ref="G5:G6"/>
    <mergeCell ref="H5:J5"/>
  </mergeCells>
  <conditionalFormatting sqref="M7:M18">
    <cfRule type="cellIs" dxfId="59" priority="4" operator="greaterThan">
      <formula>I7</formula>
    </cfRule>
    <cfRule type="cellIs" dxfId="58" priority="5" operator="equal">
      <formula>I7</formula>
    </cfRule>
    <cfRule type="cellIs" dxfId="57" priority="6" operator="lessThan">
      <formula>I7</formula>
    </cfRule>
  </conditionalFormatting>
  <conditionalFormatting sqref="M7:M18">
    <cfRule type="cellIs" dxfId="56" priority="1" operator="greaterThan">
      <formula>I7</formula>
    </cfRule>
    <cfRule type="cellIs" dxfId="55" priority="2" operator="equal">
      <formula>I7</formula>
    </cfRule>
    <cfRule type="cellIs" dxfId="54" priority="3" operator="lessThan">
      <formula>I7</formula>
    </cfRule>
  </conditionalFormatting>
  <hyperlinks>
    <hyperlink ref="M7" r:id="rId1" display="siapa_2016\siapa_2016.xlsx" xr:uid="{00000000-0004-0000-0F00-000000000000}"/>
    <hyperlink ref="M8" r:id="rId2" display="siapa_2016\siapa_2016_1.xlsx" xr:uid="{00000000-0004-0000-0F00-000001000000}"/>
    <hyperlink ref="M9" r:id="rId3" display="siapa_2016\siapa_2016_10.xls" xr:uid="{00000000-0004-0000-0F00-000002000000}"/>
    <hyperlink ref="M13" r:id="rId4" display="siapa_2016\siapa_2016.xlsx" xr:uid="{00000000-0004-0000-0F00-000003000000}"/>
    <hyperlink ref="M11" r:id="rId5" display="siapa_2016\siapa_2016_1.xlsx" xr:uid="{00000000-0004-0000-0F00-000004000000}"/>
    <hyperlink ref="M14" r:id="rId6" display="siapa_2016\siapa_2016_1.xlsx" xr:uid="{00000000-0004-0000-0F00-000005000000}"/>
    <hyperlink ref="M17" r:id="rId7" display="siapa_2016\siapa_2016_1.xlsx" xr:uid="{00000000-0004-0000-0F00-000006000000}"/>
    <hyperlink ref="M12" r:id="rId8" display="siapa_2016\siapa_2016_10.xls" xr:uid="{00000000-0004-0000-0F00-000007000000}"/>
    <hyperlink ref="M15" r:id="rId9" display="siapa_2016\siapa_2016_10.xls" xr:uid="{00000000-0004-0000-0F00-000008000000}"/>
    <hyperlink ref="M18" r:id="rId10" display="siapa_2016\siapa_2016_10.xls" xr:uid="{00000000-0004-0000-0F00-000009000000}"/>
    <hyperlink ref="M10" r:id="rId11" display="siapa_2016\siapa_2016_10.xls" xr:uid="{00000000-0004-0000-0F00-00000A000000}"/>
    <hyperlink ref="M16" r:id="rId12" display="siapa_2016\siapa_2016_10.xls" xr:uid="{00000000-0004-0000-0F00-00000B000000}"/>
  </hyperlinks>
  <pageMargins left="1.1023622047244095" right="0.19685039370078741" top="0.35433070866141736" bottom="0.74803149606299213" header="0.31496062992125984" footer="0.31496062992125984"/>
  <pageSetup paperSize="5" scale="80" orientation="landscape" r:id="rId13"/>
  <headerFooter>
    <oddFooter>&amp;C&amp;P de &amp;N</oddFooter>
  </headerFooter>
  <drawing r:id="rId14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A19"/>
  <sheetViews>
    <sheetView topLeftCell="D7" zoomScaleNormal="100" workbookViewId="0">
      <selection activeCell="A18" sqref="A18:XFD19"/>
    </sheetView>
  </sheetViews>
  <sheetFormatPr baseColWidth="10" defaultRowHeight="15" x14ac:dyDescent="0.25"/>
  <cols>
    <col min="1" max="2" width="15.140625" style="1" customWidth="1"/>
    <col min="3" max="3" width="31" style="11" customWidth="1"/>
    <col min="4" max="4" width="24" style="11" customWidth="1"/>
    <col min="5" max="5" width="22.5703125" style="11" customWidth="1"/>
    <col min="6" max="7" width="11.42578125" style="11" customWidth="1"/>
    <col min="14" max="14" width="11.42578125" style="26"/>
    <col min="17" max="27" width="0" hidden="1" customWidth="1"/>
  </cols>
  <sheetData>
    <row r="1" spans="1:27" ht="23.25" customHeight="1" x14ac:dyDescent="0.25">
      <c r="A1" s="203" t="s">
        <v>388</v>
      </c>
      <c r="B1" s="203"/>
      <c r="C1" s="203"/>
      <c r="D1" s="203"/>
      <c r="E1" s="203"/>
      <c r="F1" s="203"/>
      <c r="G1" s="203"/>
      <c r="H1" s="203"/>
      <c r="I1" s="203"/>
      <c r="J1" s="203"/>
      <c r="K1" s="203"/>
      <c r="L1" s="203"/>
      <c r="M1" s="203"/>
    </row>
    <row r="2" spans="1:27" x14ac:dyDescent="0.25">
      <c r="A2" s="204" t="s">
        <v>389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</row>
    <row r="3" spans="1:27" x14ac:dyDescent="0.25">
      <c r="A3" s="204" t="s">
        <v>544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O3" s="142"/>
    </row>
    <row r="4" spans="1:27" ht="22.5" customHeight="1" x14ac:dyDescent="0.25">
      <c r="A4" s="196" t="s">
        <v>61</v>
      </c>
      <c r="B4" s="196"/>
      <c r="C4" s="196"/>
      <c r="D4" s="196"/>
      <c r="E4" s="196"/>
      <c r="F4" s="196"/>
      <c r="G4" s="196"/>
      <c r="H4" s="196"/>
      <c r="I4" s="196"/>
      <c r="J4" s="196"/>
      <c r="K4" s="196"/>
      <c r="M4" s="13"/>
    </row>
    <row r="5" spans="1:27" ht="14.25" customHeight="1" x14ac:dyDescent="0.25">
      <c r="A5" s="219" t="s">
        <v>1</v>
      </c>
      <c r="B5" s="219" t="s">
        <v>313</v>
      </c>
      <c r="C5" s="219" t="s">
        <v>2</v>
      </c>
      <c r="D5" s="219" t="s">
        <v>3</v>
      </c>
      <c r="E5" s="219" t="s">
        <v>4</v>
      </c>
      <c r="F5" s="219" t="s">
        <v>312</v>
      </c>
      <c r="G5" s="221" t="s">
        <v>5</v>
      </c>
      <c r="H5" s="223" t="s">
        <v>354</v>
      </c>
      <c r="I5" s="224"/>
      <c r="J5" s="225"/>
      <c r="K5" s="199" t="s">
        <v>544</v>
      </c>
      <c r="L5" s="199"/>
      <c r="M5" s="199"/>
    </row>
    <row r="6" spans="1:27" s="3" customFormat="1" ht="23.25" customHeight="1" x14ac:dyDescent="0.25">
      <c r="A6" s="220"/>
      <c r="B6" s="220"/>
      <c r="C6" s="220"/>
      <c r="D6" s="220"/>
      <c r="E6" s="220"/>
      <c r="F6" s="220"/>
      <c r="G6" s="222"/>
      <c r="H6" s="14" t="s">
        <v>355</v>
      </c>
      <c r="I6" s="15" t="s">
        <v>356</v>
      </c>
      <c r="J6" s="16" t="s">
        <v>357</v>
      </c>
      <c r="K6" s="166" t="s">
        <v>358</v>
      </c>
      <c r="L6" s="166" t="s">
        <v>359</v>
      </c>
      <c r="M6" s="18" t="s">
        <v>360</v>
      </c>
      <c r="N6" s="26"/>
      <c r="Q6" s="3">
        <v>1</v>
      </c>
      <c r="R6" s="3">
        <v>2</v>
      </c>
      <c r="S6" s="3">
        <v>3</v>
      </c>
      <c r="T6" s="3">
        <v>4</v>
      </c>
      <c r="U6" s="3" t="s">
        <v>475</v>
      </c>
      <c r="W6" s="3">
        <v>1</v>
      </c>
      <c r="X6" s="3">
        <v>2</v>
      </c>
      <c r="Y6" s="3">
        <v>3</v>
      </c>
      <c r="Z6" s="3">
        <v>4</v>
      </c>
      <c r="AA6" s="3" t="s">
        <v>475</v>
      </c>
    </row>
    <row r="7" spans="1:27" ht="57.75" customHeight="1" x14ac:dyDescent="0.25">
      <c r="A7" s="195" t="s">
        <v>108</v>
      </c>
      <c r="B7" s="201" t="s">
        <v>439</v>
      </c>
      <c r="C7" s="22" t="s">
        <v>109</v>
      </c>
      <c r="D7" s="22" t="s">
        <v>110</v>
      </c>
      <c r="E7" s="22" t="s">
        <v>111</v>
      </c>
      <c r="F7" s="23">
        <v>0.25</v>
      </c>
      <c r="G7" s="23">
        <v>1</v>
      </c>
      <c r="H7" s="19" t="s">
        <v>384</v>
      </c>
      <c r="I7" s="20">
        <f>F7</f>
        <v>0.25</v>
      </c>
      <c r="J7" s="19" t="s">
        <v>385</v>
      </c>
      <c r="K7" s="19">
        <v>311</v>
      </c>
      <c r="L7" s="61">
        <v>311</v>
      </c>
      <c r="M7" s="21">
        <f>(K7/L7)</f>
        <v>1</v>
      </c>
      <c r="N7" s="26" t="s">
        <v>413</v>
      </c>
      <c r="O7" s="11"/>
      <c r="Q7">
        <v>55</v>
      </c>
      <c r="R7">
        <v>16</v>
      </c>
      <c r="S7">
        <v>120</v>
      </c>
      <c r="T7">
        <v>120</v>
      </c>
      <c r="U7">
        <f>SUM(Q7:T7)</f>
        <v>311</v>
      </c>
      <c r="W7">
        <v>55</v>
      </c>
      <c r="X7">
        <v>16</v>
      </c>
      <c r="Y7">
        <v>120</v>
      </c>
      <c r="Z7">
        <v>120</v>
      </c>
      <c r="AA7">
        <f>SUM(W7:Z7)</f>
        <v>311</v>
      </c>
    </row>
    <row r="8" spans="1:27" ht="52.5" customHeight="1" x14ac:dyDescent="0.25">
      <c r="A8" s="195"/>
      <c r="B8" s="202"/>
      <c r="C8" s="22" t="s">
        <v>112</v>
      </c>
      <c r="D8" s="22" t="s">
        <v>113</v>
      </c>
      <c r="E8" s="22" t="s">
        <v>114</v>
      </c>
      <c r="F8" s="23">
        <v>1</v>
      </c>
      <c r="G8" s="23">
        <v>1</v>
      </c>
      <c r="H8" s="19" t="s">
        <v>383</v>
      </c>
      <c r="I8" s="50">
        <v>0</v>
      </c>
      <c r="J8" s="20">
        <v>1</v>
      </c>
      <c r="K8" s="61">
        <v>685</v>
      </c>
      <c r="L8" s="61">
        <v>685</v>
      </c>
      <c r="M8" s="21">
        <f>(K8/L8)</f>
        <v>1</v>
      </c>
      <c r="N8" s="26" t="s">
        <v>413</v>
      </c>
      <c r="Q8">
        <v>289</v>
      </c>
      <c r="R8">
        <v>177</v>
      </c>
      <c r="S8">
        <v>104</v>
      </c>
      <c r="T8">
        <v>115</v>
      </c>
      <c r="U8">
        <f t="shared" ref="U8:U15" si="0">SUM(Q8:T8)</f>
        <v>685</v>
      </c>
      <c r="W8">
        <v>289</v>
      </c>
      <c r="X8">
        <v>177</v>
      </c>
      <c r="Y8">
        <v>104</v>
      </c>
      <c r="Z8">
        <v>115</v>
      </c>
      <c r="AA8">
        <f t="shared" ref="AA8:AA15" si="1">SUM(W8:Z8)</f>
        <v>685</v>
      </c>
    </row>
    <row r="9" spans="1:27" ht="45" x14ac:dyDescent="0.25">
      <c r="A9" s="195" t="s">
        <v>62</v>
      </c>
      <c r="B9" s="22" t="s">
        <v>63</v>
      </c>
      <c r="C9" s="22" t="s">
        <v>64</v>
      </c>
      <c r="D9" s="22" t="s">
        <v>65</v>
      </c>
      <c r="E9" s="22" t="s">
        <v>66</v>
      </c>
      <c r="F9" s="23">
        <v>0.7</v>
      </c>
      <c r="G9" s="23">
        <v>0.85</v>
      </c>
      <c r="H9" s="19" t="s">
        <v>369</v>
      </c>
      <c r="I9" s="20">
        <f t="shared" ref="I9:I12" si="2">F9</f>
        <v>0.7</v>
      </c>
      <c r="J9" s="19" t="s">
        <v>370</v>
      </c>
      <c r="K9" s="19">
        <v>8487</v>
      </c>
      <c r="L9" s="61">
        <v>8487</v>
      </c>
      <c r="M9" s="21">
        <f t="shared" ref="M9:M12" si="3">(K9/L9)</f>
        <v>1</v>
      </c>
      <c r="N9" s="26" t="s">
        <v>418</v>
      </c>
      <c r="Q9">
        <v>2201</v>
      </c>
      <c r="R9">
        <v>2058</v>
      </c>
      <c r="S9">
        <v>2140</v>
      </c>
      <c r="T9">
        <v>2088</v>
      </c>
      <c r="U9">
        <f t="shared" si="0"/>
        <v>8487</v>
      </c>
      <c r="W9">
        <v>2201</v>
      </c>
      <c r="X9">
        <v>2058</v>
      </c>
      <c r="Y9">
        <v>2140</v>
      </c>
      <c r="Z9">
        <v>2088</v>
      </c>
      <c r="AA9">
        <f t="shared" si="1"/>
        <v>8487</v>
      </c>
    </row>
    <row r="10" spans="1:27" ht="56.25" x14ac:dyDescent="0.25">
      <c r="A10" s="195"/>
      <c r="B10" s="22" t="s">
        <v>67</v>
      </c>
      <c r="C10" s="22" t="s">
        <v>68</v>
      </c>
      <c r="D10" s="22" t="s">
        <v>69</v>
      </c>
      <c r="E10" s="22" t="s">
        <v>70</v>
      </c>
      <c r="F10" s="23">
        <v>0.6</v>
      </c>
      <c r="G10" s="23">
        <v>0.9</v>
      </c>
      <c r="H10" s="19" t="s">
        <v>392</v>
      </c>
      <c r="I10" s="20">
        <f t="shared" si="2"/>
        <v>0.6</v>
      </c>
      <c r="J10" s="19" t="s">
        <v>393</v>
      </c>
      <c r="K10" s="61">
        <v>271</v>
      </c>
      <c r="L10" s="61">
        <v>333</v>
      </c>
      <c r="M10" s="21">
        <f t="shared" si="3"/>
        <v>0.81381381381381379</v>
      </c>
      <c r="N10" s="26" t="s">
        <v>418</v>
      </c>
      <c r="Q10">
        <v>55</v>
      </c>
      <c r="R10">
        <v>106</v>
      </c>
      <c r="S10">
        <v>63</v>
      </c>
      <c r="T10">
        <v>47</v>
      </c>
      <c r="U10">
        <f t="shared" si="0"/>
        <v>271</v>
      </c>
      <c r="W10">
        <v>84</v>
      </c>
      <c r="X10">
        <v>106</v>
      </c>
      <c r="Y10">
        <v>83</v>
      </c>
      <c r="Z10">
        <v>60</v>
      </c>
      <c r="AA10">
        <f t="shared" si="1"/>
        <v>333</v>
      </c>
    </row>
    <row r="11" spans="1:27" ht="78.75" x14ac:dyDescent="0.25">
      <c r="A11" s="195"/>
      <c r="B11" s="22" t="s">
        <v>221</v>
      </c>
      <c r="C11" s="22" t="s">
        <v>222</v>
      </c>
      <c r="D11" s="22" t="s">
        <v>223</v>
      </c>
      <c r="E11" s="22" t="s">
        <v>224</v>
      </c>
      <c r="F11" s="23">
        <v>0.6</v>
      </c>
      <c r="G11" s="23">
        <v>0.8</v>
      </c>
      <c r="H11" s="19" t="s">
        <v>392</v>
      </c>
      <c r="I11" s="20">
        <f t="shared" si="2"/>
        <v>0.6</v>
      </c>
      <c r="J11" s="19" t="s">
        <v>393</v>
      </c>
      <c r="K11" s="61">
        <v>4</v>
      </c>
      <c r="L11" s="61">
        <v>4</v>
      </c>
      <c r="M11" s="21">
        <f t="shared" si="3"/>
        <v>1</v>
      </c>
      <c r="N11" s="26" t="s">
        <v>418</v>
      </c>
      <c r="O11" s="11"/>
      <c r="Q11">
        <v>1</v>
      </c>
      <c r="R11">
        <v>1</v>
      </c>
      <c r="S11">
        <v>1</v>
      </c>
      <c r="T11">
        <v>1</v>
      </c>
      <c r="U11">
        <f t="shared" si="0"/>
        <v>4</v>
      </c>
      <c r="W11">
        <v>1</v>
      </c>
      <c r="X11">
        <v>1</v>
      </c>
      <c r="Y11">
        <v>1</v>
      </c>
      <c r="Z11">
        <v>1</v>
      </c>
      <c r="AA11">
        <f t="shared" si="1"/>
        <v>4</v>
      </c>
    </row>
    <row r="12" spans="1:27" ht="135" x14ac:dyDescent="0.25">
      <c r="A12" s="195" t="s">
        <v>71</v>
      </c>
      <c r="B12" s="22" t="s">
        <v>72</v>
      </c>
      <c r="C12" s="22" t="s">
        <v>73</v>
      </c>
      <c r="D12" s="22" t="s">
        <v>74</v>
      </c>
      <c r="E12" s="22" t="s">
        <v>75</v>
      </c>
      <c r="F12" s="23">
        <v>0.7</v>
      </c>
      <c r="G12" s="23">
        <v>0.85</v>
      </c>
      <c r="H12" s="19" t="s">
        <v>369</v>
      </c>
      <c r="I12" s="20">
        <f t="shared" si="2"/>
        <v>0.7</v>
      </c>
      <c r="J12" s="19" t="s">
        <v>370</v>
      </c>
      <c r="K12" s="61">
        <v>24</v>
      </c>
      <c r="L12" s="61">
        <v>27</v>
      </c>
      <c r="M12" s="21">
        <f t="shared" si="3"/>
        <v>0.88888888888888884</v>
      </c>
      <c r="N12" s="26" t="s">
        <v>418</v>
      </c>
      <c r="Q12">
        <v>7</v>
      </c>
      <c r="R12">
        <v>9</v>
      </c>
      <c r="S12">
        <v>5</v>
      </c>
      <c r="T12">
        <v>3</v>
      </c>
      <c r="U12">
        <f t="shared" si="0"/>
        <v>24</v>
      </c>
      <c r="W12">
        <v>8</v>
      </c>
      <c r="X12">
        <v>9</v>
      </c>
      <c r="Y12">
        <v>7</v>
      </c>
      <c r="Z12">
        <v>3</v>
      </c>
      <c r="AA12">
        <f t="shared" si="1"/>
        <v>27</v>
      </c>
    </row>
    <row r="13" spans="1:27" ht="45" x14ac:dyDescent="0.25">
      <c r="A13" s="195"/>
      <c r="B13" s="195" t="s">
        <v>76</v>
      </c>
      <c r="C13" s="195" t="s">
        <v>77</v>
      </c>
      <c r="D13" s="22" t="s">
        <v>78</v>
      </c>
      <c r="E13" s="22" t="s">
        <v>79</v>
      </c>
      <c r="F13" s="23">
        <v>0.6</v>
      </c>
      <c r="G13" s="23">
        <v>0.9</v>
      </c>
      <c r="H13" s="19" t="s">
        <v>392</v>
      </c>
      <c r="I13" s="20">
        <f t="shared" ref="I13" si="4">F13</f>
        <v>0.6</v>
      </c>
      <c r="J13" s="19" t="s">
        <v>393</v>
      </c>
      <c r="K13" s="61">
        <v>929</v>
      </c>
      <c r="L13" s="61">
        <v>967</v>
      </c>
      <c r="M13" s="21">
        <f t="shared" ref="M13:M15" si="5">(K13/L13)</f>
        <v>0.96070320579110646</v>
      </c>
      <c r="N13" s="26" t="s">
        <v>418</v>
      </c>
      <c r="Q13">
        <v>252</v>
      </c>
      <c r="R13">
        <v>350</v>
      </c>
      <c r="S13">
        <v>162</v>
      </c>
      <c r="T13">
        <v>165</v>
      </c>
      <c r="U13">
        <f t="shared" si="0"/>
        <v>929</v>
      </c>
      <c r="W13">
        <v>252</v>
      </c>
      <c r="X13">
        <v>340</v>
      </c>
      <c r="Y13">
        <v>210</v>
      </c>
      <c r="Z13">
        <v>165</v>
      </c>
      <c r="AA13">
        <f t="shared" si="1"/>
        <v>967</v>
      </c>
    </row>
    <row r="14" spans="1:27" ht="33.75" x14ac:dyDescent="0.25">
      <c r="A14" s="195"/>
      <c r="B14" s="195"/>
      <c r="C14" s="195"/>
      <c r="D14" s="22" t="s">
        <v>80</v>
      </c>
      <c r="E14" s="22" t="s">
        <v>81</v>
      </c>
      <c r="F14" s="23">
        <v>0.6</v>
      </c>
      <c r="G14" s="23">
        <v>0.9</v>
      </c>
      <c r="H14" s="19" t="s">
        <v>392</v>
      </c>
      <c r="I14" s="20">
        <f>F14</f>
        <v>0.6</v>
      </c>
      <c r="J14" s="19" t="s">
        <v>393</v>
      </c>
      <c r="K14" s="61">
        <v>845</v>
      </c>
      <c r="L14" s="61">
        <v>1029</v>
      </c>
      <c r="M14" s="21">
        <f t="shared" si="5"/>
        <v>0.82118561710398441</v>
      </c>
      <c r="N14" s="26" t="s">
        <v>418</v>
      </c>
      <c r="Q14">
        <v>228</v>
      </c>
      <c r="R14">
        <v>313</v>
      </c>
      <c r="S14">
        <v>220</v>
      </c>
      <c r="T14">
        <v>84</v>
      </c>
      <c r="U14">
        <f t="shared" si="0"/>
        <v>845</v>
      </c>
      <c r="W14">
        <v>320</v>
      </c>
      <c r="X14">
        <v>374</v>
      </c>
      <c r="Y14">
        <v>245</v>
      </c>
      <c r="Z14">
        <v>90</v>
      </c>
      <c r="AA14">
        <f t="shared" si="1"/>
        <v>1029</v>
      </c>
    </row>
    <row r="15" spans="1:27" ht="78.75" x14ac:dyDescent="0.25">
      <c r="A15" s="195"/>
      <c r="B15" s="22" t="s">
        <v>82</v>
      </c>
      <c r="C15" s="22" t="s">
        <v>83</v>
      </c>
      <c r="D15" s="22" t="s">
        <v>84</v>
      </c>
      <c r="E15" s="22" t="s">
        <v>85</v>
      </c>
      <c r="F15" s="23">
        <v>0.5</v>
      </c>
      <c r="G15" s="23">
        <v>0.7</v>
      </c>
      <c r="H15" s="19" t="s">
        <v>365</v>
      </c>
      <c r="I15" s="20">
        <f t="shared" ref="I15" si="6">F15</f>
        <v>0.5</v>
      </c>
      <c r="J15" s="19" t="s">
        <v>366</v>
      </c>
      <c r="K15" s="61">
        <v>4</v>
      </c>
      <c r="L15" s="61">
        <v>4</v>
      </c>
      <c r="M15" s="21">
        <f t="shared" si="5"/>
        <v>1</v>
      </c>
      <c r="N15" s="26" t="s">
        <v>418</v>
      </c>
      <c r="Q15">
        <v>1</v>
      </c>
      <c r="R15">
        <v>1</v>
      </c>
      <c r="S15">
        <v>1</v>
      </c>
      <c r="T15">
        <v>1</v>
      </c>
      <c r="U15">
        <f t="shared" si="0"/>
        <v>4</v>
      </c>
      <c r="W15">
        <v>1</v>
      </c>
      <c r="X15">
        <v>1</v>
      </c>
      <c r="Y15">
        <v>1</v>
      </c>
      <c r="Z15">
        <v>1</v>
      </c>
      <c r="AA15">
        <f t="shared" si="1"/>
        <v>4</v>
      </c>
    </row>
    <row r="16" spans="1:27" x14ac:dyDescent="0.25">
      <c r="A16" s="2"/>
      <c r="B16" s="2"/>
      <c r="C16" s="10"/>
      <c r="D16" s="10"/>
      <c r="E16" s="10"/>
      <c r="F16" s="10"/>
      <c r="G16" s="10"/>
      <c r="H16" s="5"/>
    </row>
    <row r="17" spans="1:14" x14ac:dyDescent="0.25">
      <c r="A17" s="2"/>
      <c r="B17" s="6"/>
      <c r="C17" s="10"/>
      <c r="D17" s="10"/>
      <c r="E17" s="10"/>
      <c r="F17" s="10"/>
      <c r="G17" s="10"/>
      <c r="H17" s="5"/>
    </row>
    <row r="18" spans="1:14" ht="15" customHeight="1" x14ac:dyDescent="0.25">
      <c r="A18" s="216" t="s">
        <v>548</v>
      </c>
      <c r="B18" s="217"/>
      <c r="C18" s="217"/>
      <c r="D18" s="216" t="s">
        <v>549</v>
      </c>
      <c r="E18" s="216"/>
      <c r="F18" s="216"/>
      <c r="G18" s="216" t="s">
        <v>550</v>
      </c>
      <c r="H18" s="217"/>
      <c r="I18" s="217"/>
      <c r="J18" s="216" t="s">
        <v>519</v>
      </c>
      <c r="K18" s="217"/>
      <c r="L18" s="217"/>
      <c r="M18" s="217"/>
      <c r="N18" s="11"/>
    </row>
    <row r="19" spans="1:14" x14ac:dyDescent="0.25">
      <c r="A19" s="218" t="s">
        <v>520</v>
      </c>
      <c r="B19" s="218"/>
      <c r="C19" s="218"/>
      <c r="D19" s="218" t="s">
        <v>521</v>
      </c>
      <c r="E19" s="218"/>
      <c r="F19" s="218"/>
      <c r="G19" s="218" t="s">
        <v>551</v>
      </c>
      <c r="H19" s="218"/>
      <c r="I19" s="218"/>
      <c r="J19" s="218" t="s">
        <v>522</v>
      </c>
      <c r="K19" s="218"/>
      <c r="L19" s="218"/>
      <c r="M19" s="218"/>
      <c r="N19" s="11"/>
    </row>
  </sheetData>
  <mergeCells count="27">
    <mergeCell ref="A18:C18"/>
    <mergeCell ref="D18:F18"/>
    <mergeCell ref="G18:I18"/>
    <mergeCell ref="J18:M18"/>
    <mergeCell ref="A19:C19"/>
    <mergeCell ref="D19:F19"/>
    <mergeCell ref="G19:I19"/>
    <mergeCell ref="J19:M19"/>
    <mergeCell ref="A1:M1"/>
    <mergeCell ref="A2:M2"/>
    <mergeCell ref="A3:M3"/>
    <mergeCell ref="A4:K4"/>
    <mergeCell ref="A5:A6"/>
    <mergeCell ref="B5:B6"/>
    <mergeCell ref="C5:C6"/>
    <mergeCell ref="D5:D6"/>
    <mergeCell ref="E5:E6"/>
    <mergeCell ref="F5:F6"/>
    <mergeCell ref="G5:G6"/>
    <mergeCell ref="A9:A11"/>
    <mergeCell ref="A12:A15"/>
    <mergeCell ref="H5:J5"/>
    <mergeCell ref="K5:M5"/>
    <mergeCell ref="B13:B14"/>
    <mergeCell ref="C13:C14"/>
    <mergeCell ref="A7:A8"/>
    <mergeCell ref="B7:B8"/>
  </mergeCells>
  <conditionalFormatting sqref="M7:M15">
    <cfRule type="cellIs" dxfId="53" priority="4" operator="greaterThan">
      <formula>I7</formula>
    </cfRule>
    <cfRule type="cellIs" dxfId="52" priority="5" operator="equal">
      <formula>I7</formula>
    </cfRule>
    <cfRule type="cellIs" dxfId="51" priority="6" operator="lessThan">
      <formula>I7</formula>
    </cfRule>
  </conditionalFormatting>
  <conditionalFormatting sqref="M7:M15">
    <cfRule type="cellIs" dxfId="50" priority="1" operator="greaterThan">
      <formula>I7</formula>
    </cfRule>
    <cfRule type="cellIs" dxfId="49" priority="2" operator="equal">
      <formula>I7</formula>
    </cfRule>
    <cfRule type="cellIs" dxfId="48" priority="3" operator="lessThan">
      <formula>I7</formula>
    </cfRule>
  </conditionalFormatting>
  <hyperlinks>
    <hyperlink ref="M7" r:id="rId1" display="siapa_2016\siapa_2016.xlsx" xr:uid="{00000000-0004-0000-1000-000000000000}"/>
    <hyperlink ref="M8" r:id="rId2" display="siapa_2016\siapa_2016_1.xlsx" xr:uid="{00000000-0004-0000-1000-000001000000}"/>
    <hyperlink ref="M9" r:id="rId3" display="siapa_2016\siapa_2016_10.xls" xr:uid="{00000000-0004-0000-1000-000002000000}"/>
    <hyperlink ref="M10" r:id="rId4" display="siapa_2016\siapa_2016.xlsx" xr:uid="{00000000-0004-0000-1000-000003000000}"/>
    <hyperlink ref="M12" r:id="rId5" display="siapa_2016\siapa_2016.xlsx" xr:uid="{00000000-0004-0000-1000-000004000000}"/>
    <hyperlink ref="M11" r:id="rId6" display="siapa_2016\siapa_2016_10.xls" xr:uid="{00000000-0004-0000-1000-000005000000}"/>
    <hyperlink ref="M13" r:id="rId7" display="siapa_2016\siapa_2016.xlsx" xr:uid="{00000000-0004-0000-1000-000006000000}"/>
    <hyperlink ref="M14" r:id="rId8" display="siapa_2016\siapa_2016.xlsx" xr:uid="{00000000-0004-0000-1000-000007000000}"/>
    <hyperlink ref="M15" r:id="rId9" display="siapa_2016\siapa_2016.xlsx" xr:uid="{00000000-0004-0000-1000-000008000000}"/>
  </hyperlinks>
  <pageMargins left="1.1023622047244095" right="0.19685039370078741" top="0.35433070866141736" bottom="0.74803149606299213" header="0.31496062992125984" footer="0.31496062992125984"/>
  <pageSetup paperSize="5" scale="80" orientation="landscape" r:id="rId10"/>
  <headerFooter>
    <oddFooter>&amp;C&amp;P de &amp;N</oddFooter>
  </headerFooter>
  <drawing r:id="rId1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A16"/>
  <sheetViews>
    <sheetView zoomScaleNormal="100" zoomScaleSheetLayoutView="100" workbookViewId="0">
      <selection sqref="A1:M1"/>
    </sheetView>
  </sheetViews>
  <sheetFormatPr baseColWidth="10" defaultRowHeight="11.25" x14ac:dyDescent="0.2"/>
  <cols>
    <col min="1" max="2" width="15.140625" style="25" customWidth="1"/>
    <col min="3" max="3" width="31" style="25" customWidth="1"/>
    <col min="4" max="4" width="24" style="25" customWidth="1"/>
    <col min="5" max="5" width="22.5703125" style="25" customWidth="1"/>
    <col min="6" max="7" width="11.42578125" style="25" customWidth="1"/>
    <col min="8" max="13" width="11.42578125" style="36"/>
    <col min="14" max="14" width="11.42578125" style="51"/>
    <col min="15" max="16" width="11.42578125" style="36"/>
    <col min="17" max="27" width="0" style="36" hidden="1" customWidth="1"/>
    <col min="28" max="16384" width="11.42578125" style="36"/>
  </cols>
  <sheetData>
    <row r="1" spans="1:27" customFormat="1" ht="23.25" customHeight="1" x14ac:dyDescent="0.25">
      <c r="A1" s="203" t="s">
        <v>388</v>
      </c>
      <c r="B1" s="203"/>
      <c r="C1" s="203"/>
      <c r="D1" s="203"/>
      <c r="E1" s="203"/>
      <c r="F1" s="203"/>
      <c r="G1" s="203"/>
      <c r="H1" s="203"/>
      <c r="I1" s="203"/>
      <c r="J1" s="203"/>
      <c r="K1" s="203"/>
      <c r="L1" s="203"/>
      <c r="M1" s="203"/>
      <c r="N1" s="51"/>
    </row>
    <row r="2" spans="1:27" customFormat="1" ht="15" x14ac:dyDescent="0.25">
      <c r="A2" s="204" t="s">
        <v>389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51"/>
    </row>
    <row r="3" spans="1:27" customFormat="1" ht="15" x14ac:dyDescent="0.25">
      <c r="A3" s="204" t="s">
        <v>544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51"/>
      <c r="O3" s="142"/>
    </row>
    <row r="4" spans="1:27" customFormat="1" ht="22.5" customHeight="1" x14ac:dyDescent="0.25">
      <c r="A4" s="196" t="s">
        <v>24</v>
      </c>
      <c r="B4" s="196"/>
      <c r="C4" s="196"/>
      <c r="D4" s="196"/>
      <c r="E4" s="196"/>
      <c r="F4" s="196"/>
      <c r="G4" s="196"/>
      <c r="H4" s="196"/>
      <c r="I4" s="196"/>
      <c r="J4" s="196"/>
      <c r="K4" s="196"/>
      <c r="M4" s="13"/>
      <c r="N4" s="51"/>
    </row>
    <row r="5" spans="1:27" customFormat="1" ht="14.25" customHeight="1" x14ac:dyDescent="0.25">
      <c r="A5" s="197" t="s">
        <v>1</v>
      </c>
      <c r="B5" s="197" t="s">
        <v>313</v>
      </c>
      <c r="C5" s="197" t="s">
        <v>2</v>
      </c>
      <c r="D5" s="197" t="s">
        <v>3</v>
      </c>
      <c r="E5" s="197" t="s">
        <v>4</v>
      </c>
      <c r="F5" s="197" t="s">
        <v>312</v>
      </c>
      <c r="G5" s="198" t="s">
        <v>5</v>
      </c>
      <c r="H5" s="199" t="s">
        <v>354</v>
      </c>
      <c r="I5" s="199"/>
      <c r="J5" s="199"/>
      <c r="K5" s="199" t="s">
        <v>544</v>
      </c>
      <c r="L5" s="199"/>
      <c r="M5" s="199"/>
      <c r="N5" s="51"/>
    </row>
    <row r="6" spans="1:27" s="3" customFormat="1" ht="23.25" customHeight="1" x14ac:dyDescent="0.25">
      <c r="A6" s="197"/>
      <c r="B6" s="197"/>
      <c r="C6" s="197"/>
      <c r="D6" s="197"/>
      <c r="E6" s="197"/>
      <c r="F6" s="197"/>
      <c r="G6" s="198"/>
      <c r="H6" s="14" t="s">
        <v>355</v>
      </c>
      <c r="I6" s="15" t="s">
        <v>356</v>
      </c>
      <c r="J6" s="16" t="s">
        <v>357</v>
      </c>
      <c r="K6" s="17" t="s">
        <v>358</v>
      </c>
      <c r="L6" s="17" t="s">
        <v>359</v>
      </c>
      <c r="M6" s="18" t="s">
        <v>360</v>
      </c>
      <c r="N6" s="51"/>
      <c r="Q6" s="3">
        <v>1</v>
      </c>
      <c r="R6" s="3">
        <v>2</v>
      </c>
      <c r="S6" s="3">
        <v>3</v>
      </c>
      <c r="T6" s="3">
        <v>4</v>
      </c>
      <c r="U6" s="3" t="s">
        <v>475</v>
      </c>
      <c r="W6" s="3">
        <v>1</v>
      </c>
      <c r="X6" s="3">
        <v>2</v>
      </c>
      <c r="Y6" s="3">
        <v>3</v>
      </c>
      <c r="Z6" s="3">
        <v>4</v>
      </c>
      <c r="AA6" s="3" t="s">
        <v>475</v>
      </c>
    </row>
    <row r="7" spans="1:27" s="33" customFormat="1" ht="123.75" x14ac:dyDescent="0.25">
      <c r="A7" s="22" t="s">
        <v>25</v>
      </c>
      <c r="B7" s="35" t="s">
        <v>26</v>
      </c>
      <c r="C7" s="22" t="s">
        <v>27</v>
      </c>
      <c r="D7" s="22" t="s">
        <v>28</v>
      </c>
      <c r="E7" s="22" t="s">
        <v>29</v>
      </c>
      <c r="F7" s="23">
        <v>0.01</v>
      </c>
      <c r="G7" s="23">
        <v>0.03</v>
      </c>
      <c r="H7" s="19" t="s">
        <v>394</v>
      </c>
      <c r="I7" s="20">
        <f>F7</f>
        <v>0.01</v>
      </c>
      <c r="J7" s="19" t="s">
        <v>395</v>
      </c>
      <c r="K7" s="19">
        <v>1026</v>
      </c>
      <c r="L7" s="61">
        <v>2424</v>
      </c>
      <c r="M7" s="21">
        <f>(K7/L7)</f>
        <v>0.42326732673267325</v>
      </c>
      <c r="N7" s="26" t="s">
        <v>420</v>
      </c>
      <c r="O7" s="26"/>
      <c r="Q7" s="33">
        <v>61</v>
      </c>
      <c r="R7" s="33">
        <v>66</v>
      </c>
      <c r="S7" s="33">
        <v>117</v>
      </c>
      <c r="T7" s="33">
        <v>782</v>
      </c>
      <c r="U7" s="33">
        <f>SUM(Q7:T7)</f>
        <v>1026</v>
      </c>
      <c r="W7" s="33">
        <v>588</v>
      </c>
      <c r="X7" s="33">
        <v>843</v>
      </c>
      <c r="Y7" s="33">
        <v>117</v>
      </c>
      <c r="Z7" s="33">
        <v>876</v>
      </c>
      <c r="AA7" s="33">
        <f>SUM(W7:Z7)</f>
        <v>2424</v>
      </c>
    </row>
    <row r="8" spans="1:27" s="37" customFormat="1" ht="45" x14ac:dyDescent="0.25">
      <c r="A8" s="200" t="s">
        <v>30</v>
      </c>
      <c r="B8" s="195" t="s">
        <v>31</v>
      </c>
      <c r="C8" s="22" t="s">
        <v>315</v>
      </c>
      <c r="D8" s="22" t="s">
        <v>32</v>
      </c>
      <c r="E8" s="22" t="s">
        <v>33</v>
      </c>
      <c r="F8" s="23">
        <v>0.4</v>
      </c>
      <c r="G8" s="23">
        <v>0.6</v>
      </c>
      <c r="H8" s="19" t="s">
        <v>386</v>
      </c>
      <c r="I8" s="20">
        <f t="shared" ref="I8:I12" si="0">F8</f>
        <v>0.4</v>
      </c>
      <c r="J8" s="19" t="s">
        <v>387</v>
      </c>
      <c r="K8" s="61">
        <v>319</v>
      </c>
      <c r="L8" s="61">
        <v>909</v>
      </c>
      <c r="M8" s="21">
        <f>(K8/L8)</f>
        <v>0.35093509350935093</v>
      </c>
      <c r="N8" s="51" t="s">
        <v>422</v>
      </c>
      <c r="Q8" s="37">
        <v>15</v>
      </c>
      <c r="R8" s="37">
        <v>156</v>
      </c>
      <c r="S8" s="37">
        <v>144</v>
      </c>
      <c r="T8" s="37">
        <v>4</v>
      </c>
      <c r="U8" s="33">
        <f t="shared" ref="U8:U14" si="1">SUM(Q8:T8)</f>
        <v>319</v>
      </c>
      <c r="W8" s="37">
        <v>300</v>
      </c>
      <c r="X8" s="37">
        <v>300</v>
      </c>
      <c r="Y8" s="37">
        <v>300</v>
      </c>
      <c r="Z8" s="37">
        <v>9</v>
      </c>
      <c r="AA8" s="33">
        <f t="shared" ref="AA8:AA14" si="2">SUM(W8:Z8)</f>
        <v>909</v>
      </c>
    </row>
    <row r="9" spans="1:27" s="37" customFormat="1" ht="45" x14ac:dyDescent="0.25">
      <c r="A9" s="200"/>
      <c r="B9" s="195"/>
      <c r="C9" s="22" t="s">
        <v>34</v>
      </c>
      <c r="D9" s="22" t="s">
        <v>35</v>
      </c>
      <c r="E9" s="22" t="s">
        <v>36</v>
      </c>
      <c r="F9" s="23">
        <v>0.4</v>
      </c>
      <c r="G9" s="23">
        <v>0.8</v>
      </c>
      <c r="H9" s="19" t="s">
        <v>386</v>
      </c>
      <c r="I9" s="20">
        <f t="shared" si="0"/>
        <v>0.4</v>
      </c>
      <c r="J9" s="19" t="s">
        <v>387</v>
      </c>
      <c r="K9" s="61">
        <v>135</v>
      </c>
      <c r="L9" s="61">
        <v>557</v>
      </c>
      <c r="M9" s="21">
        <f t="shared" ref="M9:M11" si="3">(K9/L9)</f>
        <v>0.24236983842010773</v>
      </c>
      <c r="N9" s="51" t="s">
        <v>422</v>
      </c>
      <c r="Q9" s="37">
        <v>0</v>
      </c>
      <c r="R9" s="37">
        <v>97</v>
      </c>
      <c r="S9" s="37">
        <v>38</v>
      </c>
      <c r="T9" s="37">
        <v>0</v>
      </c>
      <c r="U9" s="33">
        <f t="shared" si="1"/>
        <v>135</v>
      </c>
      <c r="W9" s="37">
        <v>199</v>
      </c>
      <c r="X9" s="37">
        <v>199</v>
      </c>
      <c r="Y9" s="37">
        <v>157</v>
      </c>
      <c r="Z9" s="37">
        <v>2</v>
      </c>
      <c r="AA9" s="33">
        <f t="shared" si="2"/>
        <v>557</v>
      </c>
    </row>
    <row r="10" spans="1:27" s="37" customFormat="1" ht="33.75" x14ac:dyDescent="0.25">
      <c r="A10" s="200" t="s">
        <v>191</v>
      </c>
      <c r="B10" s="200" t="s">
        <v>192</v>
      </c>
      <c r="C10" s="22" t="s">
        <v>193</v>
      </c>
      <c r="D10" s="22" t="s">
        <v>194</v>
      </c>
      <c r="E10" s="22" t="s">
        <v>195</v>
      </c>
      <c r="F10" s="23">
        <v>0</v>
      </c>
      <c r="G10" s="23">
        <v>0.05</v>
      </c>
      <c r="H10" s="19" t="s">
        <v>361</v>
      </c>
      <c r="I10" s="20">
        <f t="shared" si="0"/>
        <v>0</v>
      </c>
      <c r="J10" s="19" t="s">
        <v>362</v>
      </c>
      <c r="K10" s="19">
        <v>23773664</v>
      </c>
      <c r="L10" s="61">
        <v>29434861.119999997</v>
      </c>
      <c r="M10" s="21">
        <f>(K10/L10)-1</f>
        <v>-0.1923296698061675</v>
      </c>
      <c r="N10" s="51" t="s">
        <v>423</v>
      </c>
      <c r="Q10" s="37">
        <v>2525940.9900000002</v>
      </c>
      <c r="R10" s="37">
        <v>5322731.0599999996</v>
      </c>
      <c r="S10" s="37">
        <v>5322731.0599999996</v>
      </c>
      <c r="T10" s="37">
        <v>10602260.890000001</v>
      </c>
      <c r="U10" s="33">
        <f t="shared" si="1"/>
        <v>23773664</v>
      </c>
      <c r="W10" s="37">
        <v>2868575.36</v>
      </c>
      <c r="X10" s="37">
        <v>5922773.4199999999</v>
      </c>
      <c r="Y10" s="37">
        <v>8578676.8399999999</v>
      </c>
      <c r="Z10" s="37">
        <v>12064835.5</v>
      </c>
      <c r="AA10" s="33">
        <f t="shared" si="2"/>
        <v>29434861.119999997</v>
      </c>
    </row>
    <row r="11" spans="1:27" s="37" customFormat="1" ht="33.75" x14ac:dyDescent="0.25">
      <c r="A11" s="200"/>
      <c r="B11" s="200"/>
      <c r="C11" s="22" t="s">
        <v>196</v>
      </c>
      <c r="D11" s="22" t="s">
        <v>197</v>
      </c>
      <c r="E11" s="22" t="s">
        <v>198</v>
      </c>
      <c r="F11" s="23">
        <v>0.8</v>
      </c>
      <c r="G11" s="23">
        <v>0.95</v>
      </c>
      <c r="H11" s="19" t="s">
        <v>381</v>
      </c>
      <c r="I11" s="20">
        <f t="shared" si="0"/>
        <v>0.8</v>
      </c>
      <c r="J11" s="19" t="s">
        <v>382</v>
      </c>
      <c r="K11" s="61">
        <v>201192</v>
      </c>
      <c r="L11" s="61">
        <v>201187</v>
      </c>
      <c r="M11" s="21">
        <f t="shared" si="3"/>
        <v>1.0000248525004101</v>
      </c>
      <c r="N11" s="51" t="s">
        <v>423</v>
      </c>
      <c r="Q11" s="37">
        <v>21993</v>
      </c>
      <c r="R11" s="37">
        <v>41766</v>
      </c>
      <c r="S11" s="37">
        <v>59907</v>
      </c>
      <c r="T11" s="37">
        <v>77526</v>
      </c>
      <c r="U11" s="33">
        <f t="shared" si="1"/>
        <v>201192</v>
      </c>
      <c r="W11" s="37">
        <v>21993</v>
      </c>
      <c r="X11" s="37">
        <v>41764</v>
      </c>
      <c r="Y11" s="37">
        <v>59905</v>
      </c>
      <c r="Z11" s="37">
        <v>77525</v>
      </c>
      <c r="AA11" s="33">
        <f t="shared" si="2"/>
        <v>201187</v>
      </c>
    </row>
    <row r="12" spans="1:27" s="37" customFormat="1" ht="56.25" x14ac:dyDescent="0.25">
      <c r="A12" s="200"/>
      <c r="B12" s="200"/>
      <c r="C12" s="22" t="s">
        <v>199</v>
      </c>
      <c r="D12" s="22" t="s">
        <v>200</v>
      </c>
      <c r="E12" s="22" t="s">
        <v>201</v>
      </c>
      <c r="F12" s="23">
        <v>0</v>
      </c>
      <c r="G12" s="23">
        <v>0.05</v>
      </c>
      <c r="H12" s="19" t="s">
        <v>361</v>
      </c>
      <c r="I12" s="20">
        <f t="shared" si="0"/>
        <v>0</v>
      </c>
      <c r="J12" s="19" t="s">
        <v>362</v>
      </c>
      <c r="K12" s="61">
        <v>201192</v>
      </c>
      <c r="L12" s="61">
        <v>233718</v>
      </c>
      <c r="M12" s="21">
        <f>(K12/L12)-1</f>
        <v>-0.13916771493851565</v>
      </c>
      <c r="N12" s="51" t="s">
        <v>423</v>
      </c>
      <c r="Q12" s="37">
        <v>21993</v>
      </c>
      <c r="R12" s="37">
        <v>41766</v>
      </c>
      <c r="S12" s="37">
        <v>59907</v>
      </c>
      <c r="T12" s="37">
        <v>77526</v>
      </c>
      <c r="U12" s="33">
        <f t="shared" si="1"/>
        <v>201192</v>
      </c>
      <c r="W12" s="37">
        <v>22574</v>
      </c>
      <c r="X12" s="37">
        <v>46757</v>
      </c>
      <c r="Y12" s="37">
        <v>70139</v>
      </c>
      <c r="Z12" s="37">
        <v>94248</v>
      </c>
      <c r="AA12" s="33">
        <f t="shared" si="2"/>
        <v>233718</v>
      </c>
    </row>
    <row r="13" spans="1:27" s="37" customFormat="1" ht="112.5" x14ac:dyDescent="0.25">
      <c r="A13" s="22" t="s">
        <v>37</v>
      </c>
      <c r="B13" s="22" t="s">
        <v>38</v>
      </c>
      <c r="C13" s="22" t="s">
        <v>39</v>
      </c>
      <c r="D13" s="22" t="s">
        <v>335</v>
      </c>
      <c r="E13" s="22" t="s">
        <v>40</v>
      </c>
      <c r="F13" s="23">
        <v>0.3</v>
      </c>
      <c r="G13" s="23">
        <v>0.5</v>
      </c>
      <c r="H13" s="19" t="s">
        <v>363</v>
      </c>
      <c r="I13" s="20">
        <f t="shared" ref="I13:I14" si="4">F13</f>
        <v>0.3</v>
      </c>
      <c r="J13" s="19" t="s">
        <v>364</v>
      </c>
      <c r="K13" s="19">
        <v>35774</v>
      </c>
      <c r="L13" s="61">
        <v>40738</v>
      </c>
      <c r="M13" s="21">
        <f>(K13/L13)-1</f>
        <v>-0.12185183366881047</v>
      </c>
      <c r="N13" s="51" t="s">
        <v>425</v>
      </c>
      <c r="Q13" s="37">
        <v>8435</v>
      </c>
      <c r="R13" s="37">
        <v>12110</v>
      </c>
      <c r="S13" s="37">
        <v>9953</v>
      </c>
      <c r="T13" s="37">
        <v>5276</v>
      </c>
      <c r="U13" s="33">
        <f t="shared" si="1"/>
        <v>35774</v>
      </c>
      <c r="W13" s="37">
        <v>3740</v>
      </c>
      <c r="X13" s="37">
        <v>11550</v>
      </c>
      <c r="Y13" s="37">
        <v>13219</v>
      </c>
      <c r="Z13" s="37">
        <v>12229</v>
      </c>
      <c r="AA13" s="33">
        <f t="shared" si="2"/>
        <v>40738</v>
      </c>
    </row>
    <row r="14" spans="1:27" s="37" customFormat="1" ht="123.75" x14ac:dyDescent="0.25">
      <c r="A14" s="22" t="s">
        <v>41</v>
      </c>
      <c r="B14" s="22" t="s">
        <v>42</v>
      </c>
      <c r="C14" s="22" t="s">
        <v>43</v>
      </c>
      <c r="D14" s="22" t="s">
        <v>336</v>
      </c>
      <c r="E14" s="22" t="s">
        <v>337</v>
      </c>
      <c r="F14" s="23">
        <v>0.3</v>
      </c>
      <c r="G14" s="23">
        <v>0.5</v>
      </c>
      <c r="H14" s="19" t="s">
        <v>363</v>
      </c>
      <c r="I14" s="20">
        <f t="shared" si="4"/>
        <v>0.3</v>
      </c>
      <c r="J14" s="19" t="s">
        <v>364</v>
      </c>
      <c r="K14" s="61">
        <v>8</v>
      </c>
      <c r="L14" s="61">
        <v>10</v>
      </c>
      <c r="M14" s="21">
        <f t="shared" ref="M14" si="5">(K14/L14)</f>
        <v>0.8</v>
      </c>
      <c r="N14" s="51" t="s">
        <v>424</v>
      </c>
      <c r="Q14" s="37">
        <v>1</v>
      </c>
      <c r="R14" s="37">
        <v>3</v>
      </c>
      <c r="S14" s="37">
        <v>1</v>
      </c>
      <c r="T14" s="37">
        <v>3</v>
      </c>
      <c r="U14" s="33">
        <f t="shared" si="1"/>
        <v>8</v>
      </c>
      <c r="W14" s="37">
        <v>1</v>
      </c>
      <c r="X14" s="37">
        <v>3</v>
      </c>
      <c r="Y14" s="37">
        <v>3</v>
      </c>
      <c r="Z14" s="37">
        <v>3</v>
      </c>
      <c r="AA14" s="33">
        <f t="shared" si="2"/>
        <v>10</v>
      </c>
    </row>
    <row r="15" spans="1:27" customFormat="1" ht="15" customHeight="1" x14ac:dyDescent="0.25">
      <c r="A15" s="216" t="s">
        <v>548</v>
      </c>
      <c r="B15" s="217"/>
      <c r="C15" s="217"/>
      <c r="D15" s="216" t="s">
        <v>549</v>
      </c>
      <c r="E15" s="216"/>
      <c r="F15" s="216"/>
      <c r="G15" s="216" t="s">
        <v>550</v>
      </c>
      <c r="H15" s="217"/>
      <c r="I15" s="217"/>
      <c r="J15" s="216" t="s">
        <v>519</v>
      </c>
      <c r="K15" s="217"/>
      <c r="L15" s="217"/>
      <c r="M15" s="217"/>
      <c r="N15" s="11"/>
    </row>
    <row r="16" spans="1:27" customFormat="1" ht="15" x14ac:dyDescent="0.25">
      <c r="A16" s="218" t="s">
        <v>520</v>
      </c>
      <c r="B16" s="218"/>
      <c r="C16" s="218"/>
      <c r="D16" s="218" t="s">
        <v>521</v>
      </c>
      <c r="E16" s="218"/>
      <c r="F16" s="218"/>
      <c r="G16" s="218" t="s">
        <v>551</v>
      </c>
      <c r="H16" s="218"/>
      <c r="I16" s="218"/>
      <c r="J16" s="218" t="s">
        <v>522</v>
      </c>
      <c r="K16" s="218"/>
      <c r="L16" s="218"/>
      <c r="M16" s="218"/>
      <c r="N16" s="11"/>
    </row>
  </sheetData>
  <mergeCells count="25">
    <mergeCell ref="A16:C16"/>
    <mergeCell ref="D16:F16"/>
    <mergeCell ref="G16:I16"/>
    <mergeCell ref="J16:M16"/>
    <mergeCell ref="K5:M5"/>
    <mergeCell ref="A15:C15"/>
    <mergeCell ref="D15:F15"/>
    <mergeCell ref="G15:I15"/>
    <mergeCell ref="J15:M15"/>
    <mergeCell ref="A10:A12"/>
    <mergeCell ref="B10:B12"/>
    <mergeCell ref="A8:A9"/>
    <mergeCell ref="B8:B9"/>
    <mergeCell ref="A1:M1"/>
    <mergeCell ref="A2:M2"/>
    <mergeCell ref="A3:M3"/>
    <mergeCell ref="A4:K4"/>
    <mergeCell ref="A5:A6"/>
    <mergeCell ref="B5:B6"/>
    <mergeCell ref="C5:C6"/>
    <mergeCell ref="D5:D6"/>
    <mergeCell ref="E5:E6"/>
    <mergeCell ref="F5:F6"/>
    <mergeCell ref="G5:G6"/>
    <mergeCell ref="H5:J5"/>
  </mergeCells>
  <conditionalFormatting sqref="M7:M14">
    <cfRule type="cellIs" dxfId="47" priority="4" operator="greaterThan">
      <formula>I7</formula>
    </cfRule>
    <cfRule type="cellIs" dxfId="46" priority="5" operator="equal">
      <formula>I7</formula>
    </cfRule>
    <cfRule type="cellIs" dxfId="45" priority="6" operator="lessThan">
      <formula>I7</formula>
    </cfRule>
  </conditionalFormatting>
  <conditionalFormatting sqref="M7:M14">
    <cfRule type="cellIs" dxfId="44" priority="1" operator="greaterThan">
      <formula>I7</formula>
    </cfRule>
    <cfRule type="cellIs" dxfId="43" priority="2" operator="equal">
      <formula>I7</formula>
    </cfRule>
    <cfRule type="cellIs" dxfId="42" priority="3" operator="lessThan">
      <formula>I7</formula>
    </cfRule>
  </conditionalFormatting>
  <hyperlinks>
    <hyperlink ref="M7" r:id="rId1" display="siapa_2016\siapa_2016.xlsx" xr:uid="{00000000-0004-0000-1100-000000000000}"/>
    <hyperlink ref="M8" r:id="rId2" display="siapa_2016\siapa_2016_1.xlsx" xr:uid="{00000000-0004-0000-1100-000001000000}"/>
    <hyperlink ref="M9" r:id="rId3" display="siapa_2016\siapa_2016_10.xls" xr:uid="{00000000-0004-0000-1100-000002000000}"/>
    <hyperlink ref="M10" r:id="rId4" display="siapa_2016\siapa_2016.xlsx" xr:uid="{00000000-0004-0000-1100-000003000000}"/>
    <hyperlink ref="M11" r:id="rId5" display="siapa_2016\siapa_2016_1.xlsx" xr:uid="{00000000-0004-0000-1100-000004000000}"/>
    <hyperlink ref="M12" r:id="rId6" display="siapa_2016\siapa_2016_10.xls" xr:uid="{00000000-0004-0000-1100-000005000000}"/>
    <hyperlink ref="M13" r:id="rId7" display="siapa_2016\siapa_2016_10.xls" xr:uid="{00000000-0004-0000-1100-000006000000}"/>
    <hyperlink ref="M14" r:id="rId8" display="siapa_2016\siapa_2016_10.xls" xr:uid="{00000000-0004-0000-1100-000007000000}"/>
  </hyperlinks>
  <pageMargins left="1.1023622047244095" right="0.19685039370078741" top="0.35433070866141736" bottom="0.74803149606299213" header="0.31496062992125984" footer="0.31496062992125984"/>
  <pageSetup paperSize="5" scale="75" orientation="landscape" r:id="rId9"/>
  <headerFooter>
    <oddFooter>&amp;C&amp;P de &amp;N</oddFooter>
  </headerFooter>
  <drawing r:id="rId1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A15"/>
  <sheetViews>
    <sheetView topLeftCell="D1" zoomScaleNormal="100" workbookViewId="0">
      <selection activeCell="A2" sqref="A2:M2"/>
    </sheetView>
  </sheetViews>
  <sheetFormatPr baseColWidth="10" defaultRowHeight="15" x14ac:dyDescent="0.25"/>
  <cols>
    <col min="1" max="2" width="15.140625" customWidth="1"/>
    <col min="3" max="3" width="31" customWidth="1"/>
    <col min="4" max="4" width="24" customWidth="1"/>
    <col min="5" max="5" width="22.5703125" customWidth="1"/>
    <col min="6" max="7" width="11.42578125" customWidth="1"/>
    <col min="14" max="14" width="11.42578125" style="26"/>
    <col min="17" max="17" width="11.42578125" hidden="1" customWidth="1"/>
    <col min="18" max="27" width="0" hidden="1" customWidth="1"/>
  </cols>
  <sheetData>
    <row r="1" spans="1:27" ht="23.25" customHeight="1" x14ac:dyDescent="0.25">
      <c r="A1" s="203" t="s">
        <v>388</v>
      </c>
      <c r="B1" s="203"/>
      <c r="C1" s="203"/>
      <c r="D1" s="203"/>
      <c r="E1" s="203"/>
      <c r="F1" s="203"/>
      <c r="G1" s="203"/>
      <c r="H1" s="203"/>
      <c r="I1" s="203"/>
      <c r="J1" s="203"/>
      <c r="K1" s="203"/>
      <c r="L1" s="203"/>
      <c r="M1" s="203"/>
    </row>
    <row r="2" spans="1:27" x14ac:dyDescent="0.25">
      <c r="A2" s="204" t="s">
        <v>389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</row>
    <row r="3" spans="1:27" x14ac:dyDescent="0.25">
      <c r="A3" s="204" t="s">
        <v>544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O3" s="142"/>
    </row>
    <row r="4" spans="1:27" ht="22.5" customHeight="1" x14ac:dyDescent="0.25">
      <c r="A4" s="196" t="s">
        <v>141</v>
      </c>
      <c r="B4" s="196"/>
      <c r="C4" s="196"/>
      <c r="D4" s="196"/>
      <c r="E4" s="196"/>
      <c r="F4" s="196"/>
      <c r="G4" s="196"/>
      <c r="H4" s="196"/>
      <c r="I4" s="196"/>
      <c r="J4" s="196"/>
      <c r="K4" s="196"/>
      <c r="M4" s="13"/>
    </row>
    <row r="5" spans="1:27" ht="14.25" customHeight="1" x14ac:dyDescent="0.25">
      <c r="A5" s="197" t="s">
        <v>1</v>
      </c>
      <c r="B5" s="197" t="s">
        <v>313</v>
      </c>
      <c r="C5" s="197" t="s">
        <v>2</v>
      </c>
      <c r="D5" s="197" t="s">
        <v>3</v>
      </c>
      <c r="E5" s="197" t="s">
        <v>4</v>
      </c>
      <c r="F5" s="197" t="s">
        <v>312</v>
      </c>
      <c r="G5" s="198" t="s">
        <v>5</v>
      </c>
      <c r="H5" s="199" t="s">
        <v>354</v>
      </c>
      <c r="I5" s="199"/>
      <c r="J5" s="199"/>
      <c r="K5" s="199" t="s">
        <v>544</v>
      </c>
      <c r="L5" s="199"/>
      <c r="M5" s="199"/>
    </row>
    <row r="6" spans="1:27" s="3" customFormat="1" ht="23.25" customHeight="1" x14ac:dyDescent="0.25">
      <c r="A6" s="197"/>
      <c r="B6" s="197"/>
      <c r="C6" s="197"/>
      <c r="D6" s="197"/>
      <c r="E6" s="197"/>
      <c r="F6" s="197"/>
      <c r="G6" s="198"/>
      <c r="H6" s="14" t="s">
        <v>355</v>
      </c>
      <c r="I6" s="15" t="s">
        <v>356</v>
      </c>
      <c r="J6" s="16" t="s">
        <v>357</v>
      </c>
      <c r="K6" s="17" t="s">
        <v>358</v>
      </c>
      <c r="L6" s="17" t="s">
        <v>359</v>
      </c>
      <c r="M6" s="18" t="s">
        <v>360</v>
      </c>
      <c r="N6" s="26"/>
      <c r="Q6" s="3">
        <v>1</v>
      </c>
      <c r="R6" s="3">
        <v>2</v>
      </c>
      <c r="S6" s="3">
        <v>3</v>
      </c>
      <c r="T6" s="3">
        <v>4</v>
      </c>
      <c r="U6" s="3" t="s">
        <v>475</v>
      </c>
      <c r="W6" s="3">
        <v>1</v>
      </c>
      <c r="X6" s="3">
        <v>2</v>
      </c>
      <c r="Y6" s="3">
        <v>3</v>
      </c>
      <c r="Z6" s="3">
        <v>4</v>
      </c>
      <c r="AA6" s="3" t="s">
        <v>475</v>
      </c>
    </row>
    <row r="7" spans="1:27" s="3" customFormat="1" ht="56.25" x14ac:dyDescent="0.25">
      <c r="A7" s="22" t="s">
        <v>225</v>
      </c>
      <c r="B7" s="22" t="s">
        <v>226</v>
      </c>
      <c r="C7" s="22" t="s">
        <v>227</v>
      </c>
      <c r="D7" s="22" t="s">
        <v>228</v>
      </c>
      <c r="E7" s="22" t="s">
        <v>229</v>
      </c>
      <c r="F7" s="23">
        <v>1</v>
      </c>
      <c r="G7" s="23">
        <v>1</v>
      </c>
      <c r="H7" s="19" t="s">
        <v>383</v>
      </c>
      <c r="I7" s="50">
        <f t="shared" ref="I7" si="0">F7</f>
        <v>1</v>
      </c>
      <c r="J7" s="20">
        <v>1</v>
      </c>
      <c r="K7" s="19">
        <v>2</v>
      </c>
      <c r="L7" s="61">
        <v>2</v>
      </c>
      <c r="M7" s="21">
        <f>(K7/L7)</f>
        <v>1</v>
      </c>
      <c r="N7" s="26" t="s">
        <v>426</v>
      </c>
      <c r="O7" s="11"/>
      <c r="Q7" s="3">
        <v>0</v>
      </c>
      <c r="R7" s="3">
        <v>0</v>
      </c>
      <c r="S7" s="3">
        <v>1</v>
      </c>
      <c r="T7" s="3">
        <v>1</v>
      </c>
      <c r="U7" s="3">
        <f>SUM(Q7:T7)</f>
        <v>2</v>
      </c>
      <c r="W7" s="3">
        <v>0</v>
      </c>
      <c r="X7" s="3">
        <v>0</v>
      </c>
      <c r="Y7" s="3">
        <v>1</v>
      </c>
      <c r="Z7" s="3">
        <v>1</v>
      </c>
      <c r="AA7" s="3">
        <f>SUM(W7:Z7)</f>
        <v>2</v>
      </c>
    </row>
    <row r="8" spans="1:27" ht="45" x14ac:dyDescent="0.25">
      <c r="A8" s="201" t="s">
        <v>230</v>
      </c>
      <c r="B8" s="195" t="s">
        <v>142</v>
      </c>
      <c r="C8" s="22" t="s">
        <v>143</v>
      </c>
      <c r="D8" s="22" t="s">
        <v>144</v>
      </c>
      <c r="E8" s="22" t="s">
        <v>145</v>
      </c>
      <c r="F8" s="23">
        <v>0</v>
      </c>
      <c r="G8" s="23">
        <v>1</v>
      </c>
      <c r="H8" s="19" t="s">
        <v>361</v>
      </c>
      <c r="I8" s="20">
        <f t="shared" ref="I8:I9" si="1">F8</f>
        <v>0</v>
      </c>
      <c r="J8" s="19" t="s">
        <v>362</v>
      </c>
      <c r="K8" s="61">
        <v>5</v>
      </c>
      <c r="L8" s="61">
        <v>5</v>
      </c>
      <c r="M8" s="21">
        <f>(K8/L8)</f>
        <v>1</v>
      </c>
      <c r="N8" s="26" t="s">
        <v>426</v>
      </c>
      <c r="Q8">
        <v>1</v>
      </c>
      <c r="R8">
        <v>2</v>
      </c>
      <c r="S8">
        <v>1</v>
      </c>
      <c r="T8">
        <v>1</v>
      </c>
      <c r="U8" s="3">
        <f t="shared" ref="U8:U11" si="2">SUM(Q8:T8)</f>
        <v>5</v>
      </c>
      <c r="W8">
        <v>1</v>
      </c>
      <c r="X8">
        <v>2</v>
      </c>
      <c r="Y8">
        <v>1</v>
      </c>
      <c r="Z8">
        <v>1</v>
      </c>
      <c r="AA8" s="3">
        <f t="shared" ref="AA8:AA11" si="3">SUM(W8:Z8)</f>
        <v>5</v>
      </c>
    </row>
    <row r="9" spans="1:27" ht="33.75" x14ac:dyDescent="0.25">
      <c r="A9" s="213"/>
      <c r="B9" s="195"/>
      <c r="C9" s="22" t="s">
        <v>146</v>
      </c>
      <c r="D9" s="22" t="s">
        <v>147</v>
      </c>
      <c r="E9" s="22" t="s">
        <v>314</v>
      </c>
      <c r="F9" s="23">
        <v>0</v>
      </c>
      <c r="G9" s="23">
        <v>1</v>
      </c>
      <c r="H9" s="19" t="s">
        <v>361</v>
      </c>
      <c r="I9" s="20">
        <f t="shared" si="1"/>
        <v>0</v>
      </c>
      <c r="J9" s="19" t="s">
        <v>362</v>
      </c>
      <c r="K9" s="61">
        <v>6273</v>
      </c>
      <c r="L9" s="61">
        <v>6273</v>
      </c>
      <c r="M9" s="21">
        <f t="shared" ref="M9:M11" si="4">(K9/L9)</f>
        <v>1</v>
      </c>
      <c r="N9" s="26" t="s">
        <v>426</v>
      </c>
      <c r="Q9">
        <v>1600</v>
      </c>
      <c r="R9">
        <v>3000</v>
      </c>
      <c r="S9">
        <v>1300</v>
      </c>
      <c r="T9">
        <v>373</v>
      </c>
      <c r="U9" s="3">
        <f t="shared" si="2"/>
        <v>6273</v>
      </c>
      <c r="W9">
        <v>1600</v>
      </c>
      <c r="X9">
        <v>3000</v>
      </c>
      <c r="Y9">
        <v>1300</v>
      </c>
      <c r="Z9">
        <v>373</v>
      </c>
      <c r="AA9" s="3">
        <f t="shared" si="3"/>
        <v>6273</v>
      </c>
    </row>
    <row r="10" spans="1:27" ht="33.75" x14ac:dyDescent="0.25">
      <c r="A10" s="213"/>
      <c r="B10" s="195"/>
      <c r="C10" s="22" t="s">
        <v>148</v>
      </c>
      <c r="D10" s="22" t="s">
        <v>149</v>
      </c>
      <c r="E10" s="22" t="s">
        <v>150</v>
      </c>
      <c r="F10" s="23">
        <v>1</v>
      </c>
      <c r="G10" s="23">
        <v>1</v>
      </c>
      <c r="H10" s="19" t="s">
        <v>383</v>
      </c>
      <c r="I10" s="50">
        <v>0</v>
      </c>
      <c r="J10" s="20">
        <v>1</v>
      </c>
      <c r="K10" s="61">
        <v>618</v>
      </c>
      <c r="L10" s="61">
        <v>618</v>
      </c>
      <c r="M10" s="21">
        <f t="shared" si="4"/>
        <v>1</v>
      </c>
      <c r="N10" s="26" t="s">
        <v>426</v>
      </c>
      <c r="Q10">
        <v>177</v>
      </c>
      <c r="R10">
        <v>191</v>
      </c>
      <c r="S10">
        <v>199</v>
      </c>
      <c r="T10">
        <v>51</v>
      </c>
      <c r="U10" s="3">
        <f t="shared" si="2"/>
        <v>618</v>
      </c>
      <c r="W10">
        <v>177</v>
      </c>
      <c r="X10">
        <v>191</v>
      </c>
      <c r="Y10">
        <v>199</v>
      </c>
      <c r="Z10">
        <v>51</v>
      </c>
      <c r="AA10" s="3">
        <f t="shared" si="3"/>
        <v>618</v>
      </c>
    </row>
    <row r="11" spans="1:27" ht="45" x14ac:dyDescent="0.25">
      <c r="A11" s="202"/>
      <c r="B11" s="22" t="s">
        <v>231</v>
      </c>
      <c r="C11" s="22" t="s">
        <v>232</v>
      </c>
      <c r="D11" s="22" t="s">
        <v>233</v>
      </c>
      <c r="E11" s="22" t="s">
        <v>234</v>
      </c>
      <c r="F11" s="23">
        <v>0.6</v>
      </c>
      <c r="G11" s="23">
        <v>0.9</v>
      </c>
      <c r="H11" s="19" t="s">
        <v>392</v>
      </c>
      <c r="I11" s="20">
        <f t="shared" ref="I11" si="5">F11</f>
        <v>0.6</v>
      </c>
      <c r="J11" s="19" t="s">
        <v>393</v>
      </c>
      <c r="K11" s="61">
        <v>59</v>
      </c>
      <c r="L11" s="61">
        <v>59</v>
      </c>
      <c r="M11" s="21">
        <f t="shared" si="4"/>
        <v>1</v>
      </c>
      <c r="N11" s="26" t="s">
        <v>545</v>
      </c>
      <c r="O11" s="11"/>
      <c r="Q11">
        <v>0</v>
      </c>
      <c r="R11">
        <v>27</v>
      </c>
      <c r="S11">
        <v>10</v>
      </c>
      <c r="T11">
        <v>22</v>
      </c>
      <c r="U11" s="3">
        <f t="shared" si="2"/>
        <v>59</v>
      </c>
      <c r="W11">
        <v>0</v>
      </c>
      <c r="X11">
        <v>27</v>
      </c>
      <c r="Y11">
        <v>10</v>
      </c>
      <c r="Z11">
        <v>22</v>
      </c>
      <c r="AA11" s="3">
        <f t="shared" si="3"/>
        <v>59</v>
      </c>
    </row>
    <row r="12" spans="1:27" x14ac:dyDescent="0.25">
      <c r="A12" s="8"/>
      <c r="B12" s="8"/>
      <c r="C12" s="8"/>
      <c r="D12" s="8"/>
      <c r="E12" s="8"/>
      <c r="F12" s="8"/>
      <c r="G12" s="8"/>
    </row>
    <row r="14" spans="1:27" ht="15" customHeight="1" x14ac:dyDescent="0.25">
      <c r="A14" s="216" t="s">
        <v>548</v>
      </c>
      <c r="B14" s="217"/>
      <c r="C14" s="217"/>
      <c r="D14" s="216" t="s">
        <v>549</v>
      </c>
      <c r="E14" s="216"/>
      <c r="F14" s="216"/>
      <c r="G14" s="216" t="s">
        <v>550</v>
      </c>
      <c r="H14" s="217"/>
      <c r="I14" s="217"/>
      <c r="J14" s="216" t="s">
        <v>519</v>
      </c>
      <c r="K14" s="217"/>
      <c r="L14" s="217"/>
      <c r="M14" s="217"/>
      <c r="N14" s="11"/>
    </row>
    <row r="15" spans="1:27" x14ac:dyDescent="0.25">
      <c r="A15" s="218" t="s">
        <v>520</v>
      </c>
      <c r="B15" s="218"/>
      <c r="C15" s="218"/>
      <c r="D15" s="218" t="s">
        <v>521</v>
      </c>
      <c r="E15" s="218"/>
      <c r="F15" s="218"/>
      <c r="G15" s="218" t="s">
        <v>551</v>
      </c>
      <c r="H15" s="218"/>
      <c r="I15" s="218"/>
      <c r="J15" s="218" t="s">
        <v>522</v>
      </c>
      <c r="K15" s="218"/>
      <c r="L15" s="218"/>
      <c r="M15" s="218"/>
      <c r="N15" s="11"/>
    </row>
  </sheetData>
  <mergeCells count="23">
    <mergeCell ref="A14:C14"/>
    <mergeCell ref="D14:F14"/>
    <mergeCell ref="G14:I14"/>
    <mergeCell ref="J14:M14"/>
    <mergeCell ref="A15:C15"/>
    <mergeCell ref="D15:F15"/>
    <mergeCell ref="G15:I15"/>
    <mergeCell ref="J15:M15"/>
    <mergeCell ref="B8:B10"/>
    <mergeCell ref="A8:A11"/>
    <mergeCell ref="A1:M1"/>
    <mergeCell ref="A2:M2"/>
    <mergeCell ref="A3:M3"/>
    <mergeCell ref="A4:K4"/>
    <mergeCell ref="A5:A6"/>
    <mergeCell ref="B5:B6"/>
    <mergeCell ref="C5:C6"/>
    <mergeCell ref="D5:D6"/>
    <mergeCell ref="E5:E6"/>
    <mergeCell ref="F5:F6"/>
    <mergeCell ref="G5:G6"/>
    <mergeCell ref="H5:J5"/>
    <mergeCell ref="K5:M5"/>
  </mergeCells>
  <conditionalFormatting sqref="M7:M11">
    <cfRule type="cellIs" dxfId="41" priority="4" operator="greaterThan">
      <formula>I7</formula>
    </cfRule>
    <cfRule type="cellIs" dxfId="40" priority="5" operator="equal">
      <formula>I7</formula>
    </cfRule>
    <cfRule type="cellIs" dxfId="39" priority="6" operator="lessThan">
      <formula>I7</formula>
    </cfRule>
  </conditionalFormatting>
  <conditionalFormatting sqref="M7:M11">
    <cfRule type="cellIs" dxfId="38" priority="1" operator="greaterThan">
      <formula>I7</formula>
    </cfRule>
    <cfRule type="cellIs" dxfId="37" priority="2" operator="equal">
      <formula>I7</formula>
    </cfRule>
    <cfRule type="cellIs" dxfId="36" priority="3" operator="lessThan">
      <formula>I7</formula>
    </cfRule>
  </conditionalFormatting>
  <hyperlinks>
    <hyperlink ref="M8" r:id="rId1" display="siapa_2016\siapa_2016_1.xlsx" xr:uid="{00000000-0004-0000-1200-000000000000}"/>
    <hyperlink ref="M9" r:id="rId2" display="siapa_2016\siapa_2016.xlsx" xr:uid="{00000000-0004-0000-1200-000001000000}"/>
    <hyperlink ref="M10" r:id="rId3" display="siapa_2016\siapa_2016_1.xlsx" xr:uid="{00000000-0004-0000-1200-000002000000}"/>
    <hyperlink ref="M7" r:id="rId4" display="siapa_2016\siapa_2016_1.xlsx" xr:uid="{00000000-0004-0000-1200-000003000000}"/>
    <hyperlink ref="M11" r:id="rId5" display="siapa_2016\siapa_2016_1.xlsx" xr:uid="{00000000-0004-0000-1200-000004000000}"/>
  </hyperlinks>
  <pageMargins left="1.1023622047244095" right="0.19685039370078741" top="0.35433070866141736" bottom="0.74803149606299213" header="0.31496062992125984" footer="0.31496062992125984"/>
  <pageSetup paperSize="5" scale="80" orientation="landscape" r:id="rId6"/>
  <headerFooter>
    <oddFooter>&amp;C&amp;P de &amp;N</oddFooter>
  </headerFooter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</sheetPr>
  <dimension ref="A1:O29"/>
  <sheetViews>
    <sheetView topLeftCell="A22" zoomScaleNormal="100" workbookViewId="0">
      <selection activeCell="D38" sqref="D38"/>
    </sheetView>
  </sheetViews>
  <sheetFormatPr baseColWidth="10" defaultRowHeight="15" x14ac:dyDescent="0.25"/>
  <cols>
    <col min="1" max="2" width="15.140625" style="25" customWidth="1"/>
    <col min="3" max="3" width="25" style="25" customWidth="1"/>
    <col min="4" max="4" width="19.42578125" style="25" customWidth="1"/>
    <col min="5" max="5" width="22.5703125" style="25" customWidth="1"/>
    <col min="6" max="7" width="11.42578125" style="25" customWidth="1"/>
    <col min="11" max="11" width="12.42578125" customWidth="1"/>
    <col min="14" max="14" width="11.42578125" style="5"/>
  </cols>
  <sheetData>
    <row r="1" spans="1:15" ht="23.25" customHeight="1" x14ac:dyDescent="0.25">
      <c r="A1" s="203" t="s">
        <v>388</v>
      </c>
      <c r="B1" s="203"/>
      <c r="C1" s="203"/>
      <c r="D1" s="203"/>
      <c r="E1" s="203"/>
      <c r="F1" s="203"/>
      <c r="G1" s="203"/>
      <c r="H1" s="203"/>
      <c r="I1" s="203"/>
      <c r="J1" s="203"/>
      <c r="K1" s="203"/>
      <c r="L1" s="203"/>
      <c r="M1" s="203"/>
      <c r="N1" s="26"/>
    </row>
    <row r="2" spans="1:15" x14ac:dyDescent="0.25">
      <c r="A2" s="204" t="s">
        <v>389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6"/>
    </row>
    <row r="3" spans="1:15" x14ac:dyDescent="0.25">
      <c r="A3" s="204" t="s">
        <v>523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6"/>
      <c r="O3" s="142" t="s">
        <v>517</v>
      </c>
    </row>
    <row r="4" spans="1:15" ht="22.5" customHeight="1" x14ac:dyDescent="0.25">
      <c r="A4" s="196" t="s">
        <v>0</v>
      </c>
      <c r="B4" s="196"/>
      <c r="C4" s="196"/>
      <c r="D4" s="196"/>
      <c r="E4" s="196"/>
      <c r="F4" s="196"/>
      <c r="G4" s="196"/>
      <c r="H4" s="196"/>
      <c r="I4" s="196"/>
      <c r="J4" s="196"/>
      <c r="K4" s="196"/>
      <c r="M4" s="13"/>
      <c r="N4" s="26"/>
    </row>
    <row r="5" spans="1:15" ht="14.25" customHeight="1" x14ac:dyDescent="0.25">
      <c r="A5" s="197" t="s">
        <v>1</v>
      </c>
      <c r="B5" s="197" t="s">
        <v>313</v>
      </c>
      <c r="C5" s="197" t="s">
        <v>2</v>
      </c>
      <c r="D5" s="197" t="s">
        <v>3</v>
      </c>
      <c r="E5" s="197" t="s">
        <v>4</v>
      </c>
      <c r="F5" s="197" t="s">
        <v>312</v>
      </c>
      <c r="G5" s="198" t="s">
        <v>5</v>
      </c>
      <c r="H5" s="199" t="s">
        <v>354</v>
      </c>
      <c r="I5" s="199"/>
      <c r="J5" s="199"/>
      <c r="K5" s="199" t="s">
        <v>524</v>
      </c>
      <c r="L5" s="199"/>
      <c r="M5" s="199"/>
      <c r="N5" s="26"/>
    </row>
    <row r="6" spans="1:15" s="3" customFormat="1" ht="23.25" customHeight="1" x14ac:dyDescent="0.25">
      <c r="A6" s="197"/>
      <c r="B6" s="197"/>
      <c r="C6" s="197"/>
      <c r="D6" s="197"/>
      <c r="E6" s="197"/>
      <c r="F6" s="197"/>
      <c r="G6" s="198"/>
      <c r="H6" s="14" t="s">
        <v>355</v>
      </c>
      <c r="I6" s="15" t="s">
        <v>356</v>
      </c>
      <c r="J6" s="16" t="s">
        <v>357</v>
      </c>
      <c r="K6" s="60" t="s">
        <v>358</v>
      </c>
      <c r="L6" s="60" t="s">
        <v>359</v>
      </c>
      <c r="M6" s="18" t="s">
        <v>360</v>
      </c>
      <c r="N6" s="26"/>
    </row>
    <row r="7" spans="1:15" s="3" customFormat="1" ht="90" x14ac:dyDescent="0.25">
      <c r="A7" s="61" t="s">
        <v>6</v>
      </c>
      <c r="B7" s="59" t="s">
        <v>7</v>
      </c>
      <c r="C7" s="59" t="s">
        <v>8</v>
      </c>
      <c r="D7" s="59" t="s">
        <v>9</v>
      </c>
      <c r="E7" s="59" t="s">
        <v>10</v>
      </c>
      <c r="F7" s="23">
        <v>0.7</v>
      </c>
      <c r="G7" s="23">
        <v>0.85</v>
      </c>
      <c r="H7" s="57" t="s">
        <v>369</v>
      </c>
      <c r="I7" s="20">
        <f t="shared" ref="I7:I11" si="0">F7</f>
        <v>0.7</v>
      </c>
      <c r="J7" s="57" t="s">
        <v>370</v>
      </c>
      <c r="K7" s="150">
        <v>1255</v>
      </c>
      <c r="L7" s="150">
        <v>1314</v>
      </c>
      <c r="M7" s="21">
        <f t="shared" ref="M7:M10" si="1">(K7/L7)</f>
        <v>0.95509893455098938</v>
      </c>
      <c r="N7" s="26" t="s">
        <v>409</v>
      </c>
    </row>
    <row r="8" spans="1:15" s="3" customFormat="1" ht="123.75" x14ac:dyDescent="0.25">
      <c r="A8" s="195" t="s">
        <v>11</v>
      </c>
      <c r="B8" s="24" t="s">
        <v>217</v>
      </c>
      <c r="C8" s="59" t="s">
        <v>218</v>
      </c>
      <c r="D8" s="59" t="s">
        <v>219</v>
      </c>
      <c r="E8" s="59" t="s">
        <v>220</v>
      </c>
      <c r="F8" s="23">
        <v>0.4</v>
      </c>
      <c r="G8" s="23">
        <v>0.6</v>
      </c>
      <c r="H8" s="57" t="s">
        <v>386</v>
      </c>
      <c r="I8" s="20">
        <f t="shared" si="0"/>
        <v>0.4</v>
      </c>
      <c r="J8" s="57" t="s">
        <v>387</v>
      </c>
      <c r="K8" s="152">
        <v>891</v>
      </c>
      <c r="L8" s="152">
        <v>4578</v>
      </c>
      <c r="M8" s="21">
        <f t="shared" si="1"/>
        <v>0.1946264744429882</v>
      </c>
      <c r="N8" s="56" t="s">
        <v>412</v>
      </c>
    </row>
    <row r="9" spans="1:15" s="3" customFormat="1" ht="78.75" x14ac:dyDescent="0.25">
      <c r="A9" s="195"/>
      <c r="B9" s="59" t="s">
        <v>12</v>
      </c>
      <c r="C9" s="59" t="s">
        <v>13</v>
      </c>
      <c r="D9" s="59" t="s">
        <v>14</v>
      </c>
      <c r="E9" s="59" t="s">
        <v>15</v>
      </c>
      <c r="F9" s="23">
        <v>0.02</v>
      </c>
      <c r="G9" s="23">
        <v>0.02</v>
      </c>
      <c r="H9" s="57" t="s">
        <v>402</v>
      </c>
      <c r="I9" s="20">
        <f t="shared" si="0"/>
        <v>0.02</v>
      </c>
      <c r="J9" s="57" t="s">
        <v>403</v>
      </c>
      <c r="K9" s="152">
        <v>506</v>
      </c>
      <c r="L9" s="152">
        <v>25258</v>
      </c>
      <c r="M9" s="21">
        <f t="shared" si="1"/>
        <v>2.0033256789927945E-2</v>
      </c>
      <c r="N9" s="26" t="s">
        <v>410</v>
      </c>
    </row>
    <row r="10" spans="1:15" s="3" customFormat="1" ht="56.25" x14ac:dyDescent="0.25">
      <c r="A10" s="200" t="s">
        <v>16</v>
      </c>
      <c r="B10" s="201" t="s">
        <v>17</v>
      </c>
      <c r="C10" s="59" t="s">
        <v>18</v>
      </c>
      <c r="D10" s="59" t="s">
        <v>19</v>
      </c>
      <c r="E10" s="59" t="s">
        <v>20</v>
      </c>
      <c r="F10" s="23">
        <v>0.1</v>
      </c>
      <c r="G10" s="23">
        <v>0.2</v>
      </c>
      <c r="H10" s="57" t="s">
        <v>373</v>
      </c>
      <c r="I10" s="20">
        <f t="shared" si="0"/>
        <v>0.1</v>
      </c>
      <c r="J10" s="57" t="s">
        <v>374</v>
      </c>
      <c r="K10" s="150">
        <v>25</v>
      </c>
      <c r="L10" s="150">
        <v>25</v>
      </c>
      <c r="M10" s="21">
        <f t="shared" si="1"/>
        <v>1</v>
      </c>
      <c r="N10" s="56" t="s">
        <v>411</v>
      </c>
    </row>
    <row r="11" spans="1:15" s="3" customFormat="1" ht="56.25" x14ac:dyDescent="0.25">
      <c r="A11" s="200"/>
      <c r="B11" s="202"/>
      <c r="C11" s="59" t="s">
        <v>21</v>
      </c>
      <c r="D11" s="59" t="s">
        <v>22</v>
      </c>
      <c r="E11" s="59" t="s">
        <v>23</v>
      </c>
      <c r="F11" s="23">
        <v>0.2</v>
      </c>
      <c r="G11" s="23">
        <v>0.5</v>
      </c>
      <c r="H11" s="57" t="s">
        <v>377</v>
      </c>
      <c r="I11" s="20">
        <f t="shared" si="0"/>
        <v>0.2</v>
      </c>
      <c r="J11" s="57" t="s">
        <v>378</v>
      </c>
      <c r="K11" s="57">
        <v>0</v>
      </c>
      <c r="L11" s="57">
        <v>0</v>
      </c>
      <c r="M11" s="150" t="s">
        <v>531</v>
      </c>
      <c r="N11" s="26" t="s">
        <v>411</v>
      </c>
    </row>
    <row r="14" spans="1:15" ht="22.5" customHeight="1" x14ac:dyDescent="0.25">
      <c r="A14" s="196" t="s">
        <v>24</v>
      </c>
      <c r="B14" s="196"/>
      <c r="C14" s="196"/>
      <c r="D14" s="196"/>
      <c r="E14" s="196"/>
      <c r="F14" s="196"/>
      <c r="G14" s="196"/>
      <c r="H14" s="196"/>
      <c r="I14" s="196"/>
      <c r="J14" s="196"/>
      <c r="K14" s="196"/>
      <c r="M14" s="13"/>
      <c r="N14" s="26"/>
    </row>
    <row r="15" spans="1:15" ht="14.25" customHeight="1" x14ac:dyDescent="0.25">
      <c r="A15" s="197" t="s">
        <v>1</v>
      </c>
      <c r="B15" s="197" t="s">
        <v>313</v>
      </c>
      <c r="C15" s="197" t="s">
        <v>2</v>
      </c>
      <c r="D15" s="197" t="s">
        <v>3</v>
      </c>
      <c r="E15" s="197" t="s">
        <v>4</v>
      </c>
      <c r="F15" s="197" t="s">
        <v>312</v>
      </c>
      <c r="G15" s="198" t="s">
        <v>5</v>
      </c>
      <c r="H15" s="199" t="s">
        <v>354</v>
      </c>
      <c r="I15" s="199"/>
      <c r="J15" s="199"/>
      <c r="K15" s="199" t="s">
        <v>524</v>
      </c>
      <c r="L15" s="199"/>
      <c r="M15" s="199"/>
      <c r="N15" s="26"/>
    </row>
    <row r="16" spans="1:15" s="3" customFormat="1" ht="23.25" customHeight="1" x14ac:dyDescent="0.25">
      <c r="A16" s="197"/>
      <c r="B16" s="197"/>
      <c r="C16" s="197"/>
      <c r="D16" s="197"/>
      <c r="E16" s="197"/>
      <c r="F16" s="197"/>
      <c r="G16" s="198"/>
      <c r="H16" s="14" t="s">
        <v>355</v>
      </c>
      <c r="I16" s="15" t="s">
        <v>356</v>
      </c>
      <c r="J16" s="16" t="s">
        <v>357</v>
      </c>
      <c r="K16" s="60" t="s">
        <v>358</v>
      </c>
      <c r="L16" s="60" t="s">
        <v>359</v>
      </c>
      <c r="M16" s="18" t="s">
        <v>360</v>
      </c>
      <c r="N16" s="26"/>
    </row>
    <row r="17" spans="1:15" s="33" customFormat="1" ht="123.75" x14ac:dyDescent="0.25">
      <c r="A17" s="59" t="s">
        <v>25</v>
      </c>
      <c r="B17" s="58" t="s">
        <v>26</v>
      </c>
      <c r="C17" s="59" t="s">
        <v>27</v>
      </c>
      <c r="D17" s="59" t="s">
        <v>28</v>
      </c>
      <c r="E17" s="59" t="s">
        <v>29</v>
      </c>
      <c r="F17" s="23">
        <v>0.01</v>
      </c>
      <c r="G17" s="23">
        <v>0.03</v>
      </c>
      <c r="H17" s="57" t="s">
        <v>394</v>
      </c>
      <c r="I17" s="20">
        <f>F17</f>
        <v>0.01</v>
      </c>
      <c r="J17" s="57" t="s">
        <v>395</v>
      </c>
      <c r="K17" s="57">
        <v>61</v>
      </c>
      <c r="L17" s="57">
        <v>588</v>
      </c>
      <c r="M17" s="21">
        <f>(K17/L17)</f>
        <v>0.10374149659863946</v>
      </c>
      <c r="N17" s="26" t="s">
        <v>420</v>
      </c>
      <c r="O17" s="26" t="s">
        <v>421</v>
      </c>
    </row>
    <row r="18" spans="1:15" s="37" customFormat="1" ht="56.25" x14ac:dyDescent="0.25">
      <c r="A18" s="200" t="s">
        <v>30</v>
      </c>
      <c r="B18" s="195" t="s">
        <v>31</v>
      </c>
      <c r="C18" s="59" t="s">
        <v>315</v>
      </c>
      <c r="D18" s="59" t="s">
        <v>32</v>
      </c>
      <c r="E18" s="59" t="s">
        <v>33</v>
      </c>
      <c r="F18" s="23">
        <v>0.4</v>
      </c>
      <c r="G18" s="23">
        <v>0.6</v>
      </c>
      <c r="H18" s="57" t="s">
        <v>386</v>
      </c>
      <c r="I18" s="20">
        <f t="shared" ref="I18:I21" si="2">F18</f>
        <v>0.4</v>
      </c>
      <c r="J18" s="57" t="s">
        <v>387</v>
      </c>
      <c r="K18" s="150">
        <v>15</v>
      </c>
      <c r="L18" s="150">
        <v>300</v>
      </c>
      <c r="M18" s="21">
        <f>(K18/L18)</f>
        <v>0.05</v>
      </c>
      <c r="N18" s="26" t="s">
        <v>422</v>
      </c>
    </row>
    <row r="19" spans="1:15" s="37" customFormat="1" ht="45" x14ac:dyDescent="0.25">
      <c r="A19" s="200"/>
      <c r="B19" s="195"/>
      <c r="C19" s="59" t="s">
        <v>34</v>
      </c>
      <c r="D19" s="59" t="s">
        <v>35</v>
      </c>
      <c r="E19" s="59" t="s">
        <v>36</v>
      </c>
      <c r="F19" s="23">
        <v>0.4</v>
      </c>
      <c r="G19" s="23">
        <v>0.8</v>
      </c>
      <c r="H19" s="57" t="s">
        <v>386</v>
      </c>
      <c r="I19" s="20">
        <f t="shared" si="2"/>
        <v>0.4</v>
      </c>
      <c r="J19" s="57" t="s">
        <v>387</v>
      </c>
      <c r="K19" s="150">
        <v>0</v>
      </c>
      <c r="L19" s="150">
        <v>199</v>
      </c>
      <c r="M19" s="21">
        <f t="shared" ref="M19:M21" si="3">(K19/L19)</f>
        <v>0</v>
      </c>
      <c r="N19" s="26" t="s">
        <v>422</v>
      </c>
    </row>
    <row r="20" spans="1:15" s="37" customFormat="1" ht="112.5" x14ac:dyDescent="0.25">
      <c r="A20" s="59" t="s">
        <v>37</v>
      </c>
      <c r="B20" s="59" t="s">
        <v>38</v>
      </c>
      <c r="C20" s="59" t="s">
        <v>39</v>
      </c>
      <c r="D20" s="59" t="s">
        <v>335</v>
      </c>
      <c r="E20" s="59" t="s">
        <v>40</v>
      </c>
      <c r="F20" s="23">
        <v>0.3</v>
      </c>
      <c r="G20" s="23">
        <v>0.5</v>
      </c>
      <c r="H20" s="57" t="s">
        <v>363</v>
      </c>
      <c r="I20" s="20">
        <f t="shared" si="2"/>
        <v>0.3</v>
      </c>
      <c r="J20" s="57" t="s">
        <v>364</v>
      </c>
      <c r="K20" s="150">
        <v>8435</v>
      </c>
      <c r="L20" s="150">
        <v>3740</v>
      </c>
      <c r="M20" s="21">
        <f>(K20/L20)-1</f>
        <v>1.2553475935828877</v>
      </c>
      <c r="N20" s="26" t="s">
        <v>425</v>
      </c>
    </row>
    <row r="21" spans="1:15" s="37" customFormat="1" ht="123.75" x14ac:dyDescent="0.25">
      <c r="A21" s="59" t="s">
        <v>41</v>
      </c>
      <c r="B21" s="59" t="s">
        <v>42</v>
      </c>
      <c r="C21" s="59" t="s">
        <v>43</v>
      </c>
      <c r="D21" s="59" t="s">
        <v>336</v>
      </c>
      <c r="E21" s="59" t="s">
        <v>337</v>
      </c>
      <c r="F21" s="23">
        <v>0.3</v>
      </c>
      <c r="G21" s="23">
        <v>0.5</v>
      </c>
      <c r="H21" s="57" t="s">
        <v>363</v>
      </c>
      <c r="I21" s="20">
        <f t="shared" si="2"/>
        <v>0.3</v>
      </c>
      <c r="J21" s="57" t="s">
        <v>364</v>
      </c>
      <c r="K21" s="150">
        <v>1</v>
      </c>
      <c r="L21" s="150">
        <v>1</v>
      </c>
      <c r="M21" s="21">
        <f t="shared" si="3"/>
        <v>1</v>
      </c>
      <c r="N21" s="26" t="s">
        <v>424</v>
      </c>
    </row>
    <row r="24" spans="1:15" ht="22.5" customHeight="1" x14ac:dyDescent="0.25">
      <c r="A24" s="196" t="s">
        <v>44</v>
      </c>
      <c r="B24" s="196"/>
      <c r="C24" s="196"/>
      <c r="D24" s="196"/>
      <c r="E24" s="196"/>
      <c r="F24" s="196"/>
      <c r="G24" s="196"/>
      <c r="H24" s="196"/>
      <c r="I24" s="196"/>
      <c r="J24" s="196"/>
      <c r="K24" s="196"/>
      <c r="M24" s="13"/>
      <c r="N24" s="26"/>
      <c r="O24" s="53"/>
    </row>
    <row r="25" spans="1:15" ht="14.25" customHeight="1" x14ac:dyDescent="0.25">
      <c r="A25" s="197" t="s">
        <v>1</v>
      </c>
      <c r="B25" s="197" t="s">
        <v>313</v>
      </c>
      <c r="C25" s="197" t="s">
        <v>2</v>
      </c>
      <c r="D25" s="197" t="s">
        <v>3</v>
      </c>
      <c r="E25" s="197" t="s">
        <v>4</v>
      </c>
      <c r="F25" s="197" t="s">
        <v>312</v>
      </c>
      <c r="G25" s="198" t="s">
        <v>5</v>
      </c>
      <c r="H25" s="199" t="s">
        <v>354</v>
      </c>
      <c r="I25" s="199"/>
      <c r="J25" s="199"/>
      <c r="K25" s="199" t="s">
        <v>524</v>
      </c>
      <c r="L25" s="199"/>
      <c r="M25" s="199"/>
      <c r="N25" s="26"/>
      <c r="O25" s="53"/>
    </row>
    <row r="26" spans="1:15" s="3" customFormat="1" ht="23.25" customHeight="1" x14ac:dyDescent="0.25">
      <c r="A26" s="197"/>
      <c r="B26" s="197"/>
      <c r="C26" s="197"/>
      <c r="D26" s="197"/>
      <c r="E26" s="197"/>
      <c r="F26" s="197"/>
      <c r="G26" s="198"/>
      <c r="H26" s="14" t="s">
        <v>355</v>
      </c>
      <c r="I26" s="15" t="s">
        <v>356</v>
      </c>
      <c r="J26" s="16" t="s">
        <v>357</v>
      </c>
      <c r="K26" s="60" t="s">
        <v>358</v>
      </c>
      <c r="L26" s="60" t="s">
        <v>359</v>
      </c>
      <c r="M26" s="18" t="s">
        <v>360</v>
      </c>
      <c r="N26" s="26"/>
      <c r="O26" s="1"/>
    </row>
    <row r="27" spans="1:15" ht="102" x14ac:dyDescent="0.25">
      <c r="A27" s="195" t="s">
        <v>45</v>
      </c>
      <c r="B27" s="195" t="s">
        <v>46</v>
      </c>
      <c r="C27" s="34" t="s">
        <v>47</v>
      </c>
      <c r="D27" s="59" t="s">
        <v>330</v>
      </c>
      <c r="E27" s="59" t="s">
        <v>333</v>
      </c>
      <c r="F27" s="31">
        <v>0.01</v>
      </c>
      <c r="G27" s="23">
        <v>0.02</v>
      </c>
      <c r="H27" s="57" t="s">
        <v>394</v>
      </c>
      <c r="I27" s="20">
        <f t="shared" ref="I27:I29" si="4">F27</f>
        <v>0.01</v>
      </c>
      <c r="J27" s="57" t="s">
        <v>395</v>
      </c>
      <c r="K27" s="150">
        <v>933</v>
      </c>
      <c r="L27" s="150">
        <v>139795</v>
      </c>
      <c r="M27" s="156">
        <f t="shared" ref="M27:M29" si="5">(K27/L27)</f>
        <v>6.6740584427196969E-3</v>
      </c>
      <c r="N27" s="56" t="s">
        <v>436</v>
      </c>
      <c r="O27" s="53"/>
    </row>
    <row r="28" spans="1:15" ht="67.5" x14ac:dyDescent="0.25">
      <c r="A28" s="195"/>
      <c r="B28" s="195"/>
      <c r="C28" s="59" t="s">
        <v>334</v>
      </c>
      <c r="D28" s="59" t="s">
        <v>331</v>
      </c>
      <c r="E28" s="59" t="s">
        <v>48</v>
      </c>
      <c r="F28" s="31">
        <v>0.05</v>
      </c>
      <c r="G28" s="23">
        <v>0.2</v>
      </c>
      <c r="H28" s="57" t="s">
        <v>375</v>
      </c>
      <c r="I28" s="20">
        <f t="shared" si="4"/>
        <v>0.05</v>
      </c>
      <c r="J28" s="57" t="s">
        <v>376</v>
      </c>
      <c r="K28" s="150">
        <v>105</v>
      </c>
      <c r="L28" s="150">
        <v>315</v>
      </c>
      <c r="M28" s="21">
        <f t="shared" si="5"/>
        <v>0.33333333333333331</v>
      </c>
      <c r="N28" s="26" t="s">
        <v>436</v>
      </c>
      <c r="O28" s="53"/>
    </row>
    <row r="29" spans="1:15" ht="56.25" x14ac:dyDescent="0.25">
      <c r="A29" s="195"/>
      <c r="B29" s="195"/>
      <c r="C29" s="59" t="s">
        <v>49</v>
      </c>
      <c r="D29" s="59" t="s">
        <v>332</v>
      </c>
      <c r="E29" s="59" t="s">
        <v>50</v>
      </c>
      <c r="F29" s="40">
        <v>0</v>
      </c>
      <c r="G29" s="23">
        <v>0.6</v>
      </c>
      <c r="H29" s="57" t="s">
        <v>361</v>
      </c>
      <c r="I29" s="20">
        <f t="shared" si="4"/>
        <v>0</v>
      </c>
      <c r="J29" s="57" t="s">
        <v>362</v>
      </c>
      <c r="K29" s="150">
        <v>207</v>
      </c>
      <c r="L29" s="150">
        <v>250</v>
      </c>
      <c r="M29" s="21">
        <f t="shared" si="5"/>
        <v>0.82799999999999996</v>
      </c>
      <c r="N29" s="26" t="s">
        <v>436</v>
      </c>
      <c r="O29" s="53"/>
    </row>
  </sheetData>
  <mergeCells count="40">
    <mergeCell ref="G5:G6"/>
    <mergeCell ref="H5:J5"/>
    <mergeCell ref="K5:M5"/>
    <mergeCell ref="A1:M1"/>
    <mergeCell ref="A2:M2"/>
    <mergeCell ref="A3:M3"/>
    <mergeCell ref="A4:K4"/>
    <mergeCell ref="A5:A6"/>
    <mergeCell ref="B5:B6"/>
    <mergeCell ref="C5:C6"/>
    <mergeCell ref="D5:D6"/>
    <mergeCell ref="E5:E6"/>
    <mergeCell ref="F5:F6"/>
    <mergeCell ref="A8:A9"/>
    <mergeCell ref="A10:A11"/>
    <mergeCell ref="B10:B11"/>
    <mergeCell ref="A14:K14"/>
    <mergeCell ref="A15:A16"/>
    <mergeCell ref="H15:J15"/>
    <mergeCell ref="K15:M15"/>
    <mergeCell ref="E15:E16"/>
    <mergeCell ref="F15:F16"/>
    <mergeCell ref="G15:G16"/>
    <mergeCell ref="A18:A19"/>
    <mergeCell ref="B18:B19"/>
    <mergeCell ref="B15:B16"/>
    <mergeCell ref="C15:C16"/>
    <mergeCell ref="D15:D16"/>
    <mergeCell ref="A27:A29"/>
    <mergeCell ref="B27:B29"/>
    <mergeCell ref="A24:K24"/>
    <mergeCell ref="A25:A26"/>
    <mergeCell ref="B25:B26"/>
    <mergeCell ref="C25:C26"/>
    <mergeCell ref="D25:D26"/>
    <mergeCell ref="E25:E26"/>
    <mergeCell ref="F25:F26"/>
    <mergeCell ref="G25:G26"/>
    <mergeCell ref="H25:J25"/>
    <mergeCell ref="K25:M25"/>
  </mergeCells>
  <conditionalFormatting sqref="M7:M10">
    <cfRule type="cellIs" dxfId="230" priority="19" operator="greaterThan">
      <formula>I7</formula>
    </cfRule>
    <cfRule type="cellIs" dxfId="229" priority="20" operator="equal">
      <formula>I7</formula>
    </cfRule>
    <cfRule type="cellIs" dxfId="228" priority="21" operator="lessThan">
      <formula>I7</formula>
    </cfRule>
  </conditionalFormatting>
  <conditionalFormatting sqref="M17:M21 M7:M10">
    <cfRule type="cellIs" dxfId="227" priority="16" operator="greaterThan">
      <formula>I7</formula>
    </cfRule>
    <cfRule type="cellIs" dxfId="226" priority="17" operator="equal">
      <formula>I7</formula>
    </cfRule>
    <cfRule type="cellIs" dxfId="225" priority="18" operator="lessThan">
      <formula>I7</formula>
    </cfRule>
  </conditionalFormatting>
  <conditionalFormatting sqref="M17:M21 M7:M10">
    <cfRule type="cellIs" dxfId="224" priority="13" operator="greaterThan">
      <formula>I7</formula>
    </cfRule>
    <cfRule type="cellIs" dxfId="223" priority="14" operator="equal">
      <formula>I7</formula>
    </cfRule>
    <cfRule type="cellIs" dxfId="222" priority="15" operator="lessThan">
      <formula>I7</formula>
    </cfRule>
  </conditionalFormatting>
  <conditionalFormatting sqref="M27:M29">
    <cfRule type="cellIs" dxfId="221" priority="4" operator="greaterThan">
      <formula>I27</formula>
    </cfRule>
    <cfRule type="cellIs" dxfId="220" priority="5" operator="equal">
      <formula>I27</formula>
    </cfRule>
    <cfRule type="cellIs" dxfId="219" priority="6" operator="lessThan">
      <formula>I27</formula>
    </cfRule>
  </conditionalFormatting>
  <conditionalFormatting sqref="M27:M29">
    <cfRule type="cellIs" dxfId="218" priority="1" operator="greaterThan">
      <formula>I27</formula>
    </cfRule>
    <cfRule type="cellIs" dxfId="217" priority="2" operator="equal">
      <formula>I27</formula>
    </cfRule>
    <cfRule type="cellIs" dxfId="216" priority="3" operator="lessThan">
      <formula>I27</formula>
    </cfRule>
  </conditionalFormatting>
  <hyperlinks>
    <hyperlink ref="O3" location="CONCENTRADO!A1" display="CONCENTRADO" xr:uid="{00000000-0004-0000-0100-000000000000}"/>
    <hyperlink ref="M7" r:id="rId1" display="servicios_publicos_2016\aseo_publico_2016_4.xls" xr:uid="{00000000-0004-0000-0100-000001000000}"/>
    <hyperlink ref="M8" r:id="rId2" display="servicios_publicos_2016\aseo_publico_2016_5.xls" xr:uid="{00000000-0004-0000-0100-000002000000}"/>
    <hyperlink ref="M9" r:id="rId3" display="servicios_publicos_2016\panteones_2016.xls" xr:uid="{00000000-0004-0000-0100-000003000000}"/>
    <hyperlink ref="M10" r:id="rId4" display="servicios_publicos_2016\panteones_2016_1.xls" xr:uid="{00000000-0004-0000-0100-000004000000}"/>
    <hyperlink ref="M17" r:id="rId5" display="siapa_2016\siapa_2016.xlsx" xr:uid="{00000000-0004-0000-0100-000005000000}"/>
    <hyperlink ref="M18" r:id="rId6" display="siapa_2016\siapa_2016_1.xlsx" xr:uid="{00000000-0004-0000-0100-000006000000}"/>
    <hyperlink ref="M19" r:id="rId7" display="siapa_2016\siapa_2016_10.xls" xr:uid="{00000000-0004-0000-0100-000007000000}"/>
    <hyperlink ref="M20" r:id="rId8" display="siapa_2016\siapa_2016_10.xls" xr:uid="{00000000-0004-0000-0100-000008000000}"/>
    <hyperlink ref="M21" r:id="rId9" display="siapa_2016\siapa_2016_10.xls" xr:uid="{00000000-0004-0000-0100-000009000000}"/>
    <hyperlink ref="M28" r:id="rId10" display="siapa_2016\siapa_2016.xlsx" xr:uid="{00000000-0004-0000-0100-00000A000000}"/>
    <hyperlink ref="M29" r:id="rId11" display="siapa_2016\siapa_2016_1.xlsx" xr:uid="{00000000-0004-0000-0100-00000B000000}"/>
    <hyperlink ref="M27" r:id="rId12" display="siapa_2016\siapa_2016.xlsx" xr:uid="{00000000-0004-0000-0100-00000C000000}"/>
  </hyperlinks>
  <pageMargins left="0.70866141732283472" right="0.70866141732283472" top="0.74803149606299213" bottom="0.74803149606299213" header="0.31496062992125984" footer="0.31496062992125984"/>
  <pageSetup paperSize="5" scale="79" orientation="landscape" r:id="rId13"/>
  <rowBreaks count="2" manualBreakCount="2">
    <brk id="13" max="13" man="1"/>
    <brk id="23" max="13" man="1"/>
  </rowBreaks>
  <colBreaks count="1" manualBreakCount="1">
    <brk id="14" max="1048575" man="1"/>
  </colBreaks>
  <drawing r:id="rId14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A33"/>
  <sheetViews>
    <sheetView topLeftCell="D1" zoomScaleNormal="100" workbookViewId="0">
      <selection activeCell="A2" sqref="A2:M2"/>
    </sheetView>
  </sheetViews>
  <sheetFormatPr baseColWidth="10" defaultRowHeight="15" x14ac:dyDescent="0.25"/>
  <cols>
    <col min="1" max="1" width="15.140625" style="8" customWidth="1"/>
    <col min="2" max="2" width="15.140625" style="7" customWidth="1"/>
    <col min="3" max="3" width="31" style="8" customWidth="1"/>
    <col min="4" max="4" width="24" style="8" customWidth="1"/>
    <col min="5" max="5" width="22.5703125" style="8" customWidth="1"/>
    <col min="6" max="6" width="11.42578125" style="8" customWidth="1"/>
    <col min="7" max="7" width="11.42578125" style="12" customWidth="1"/>
    <col min="14" max="14" width="11.42578125" style="26"/>
    <col min="15" max="15" width="11.42578125" style="53"/>
    <col min="17" max="27" width="0" hidden="1" customWidth="1"/>
  </cols>
  <sheetData>
    <row r="1" spans="1:27" ht="23.25" customHeight="1" x14ac:dyDescent="0.25">
      <c r="A1" s="203" t="s">
        <v>388</v>
      </c>
      <c r="B1" s="203"/>
      <c r="C1" s="203"/>
      <c r="D1" s="203"/>
      <c r="E1" s="203"/>
      <c r="F1" s="203"/>
      <c r="G1" s="203"/>
      <c r="H1" s="203"/>
      <c r="I1" s="203"/>
      <c r="J1" s="203"/>
      <c r="K1" s="203"/>
      <c r="L1" s="203"/>
      <c r="M1" s="203"/>
    </row>
    <row r="2" spans="1:27" x14ac:dyDescent="0.25">
      <c r="A2" s="204" t="s">
        <v>389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</row>
    <row r="3" spans="1:27" x14ac:dyDescent="0.25">
      <c r="A3" s="204" t="s">
        <v>544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O3" s="142"/>
    </row>
    <row r="4" spans="1:27" ht="22.5" customHeight="1" x14ac:dyDescent="0.25">
      <c r="A4" s="196" t="s">
        <v>44</v>
      </c>
      <c r="B4" s="196"/>
      <c r="C4" s="196"/>
      <c r="D4" s="196"/>
      <c r="E4" s="196"/>
      <c r="F4" s="196"/>
      <c r="G4" s="196"/>
      <c r="H4" s="196"/>
      <c r="I4" s="196"/>
      <c r="J4" s="196"/>
      <c r="K4" s="196"/>
      <c r="M4" s="13"/>
    </row>
    <row r="5" spans="1:27" ht="14.25" customHeight="1" x14ac:dyDescent="0.25">
      <c r="A5" s="197" t="s">
        <v>1</v>
      </c>
      <c r="B5" s="197" t="s">
        <v>313</v>
      </c>
      <c r="C5" s="197" t="s">
        <v>2</v>
      </c>
      <c r="D5" s="197" t="s">
        <v>3</v>
      </c>
      <c r="E5" s="197" t="s">
        <v>4</v>
      </c>
      <c r="F5" s="197" t="s">
        <v>312</v>
      </c>
      <c r="G5" s="198" t="s">
        <v>5</v>
      </c>
      <c r="H5" s="199" t="s">
        <v>354</v>
      </c>
      <c r="I5" s="199"/>
      <c r="J5" s="199"/>
      <c r="K5" s="199" t="s">
        <v>544</v>
      </c>
      <c r="L5" s="199"/>
      <c r="M5" s="199"/>
    </row>
    <row r="6" spans="1:27" s="3" customFormat="1" ht="23.25" customHeight="1" x14ac:dyDescent="0.25">
      <c r="A6" s="197"/>
      <c r="B6" s="197"/>
      <c r="C6" s="197"/>
      <c r="D6" s="197"/>
      <c r="E6" s="197"/>
      <c r="F6" s="197"/>
      <c r="G6" s="198"/>
      <c r="H6" s="14" t="s">
        <v>355</v>
      </c>
      <c r="I6" s="15" t="s">
        <v>356</v>
      </c>
      <c r="J6" s="16" t="s">
        <v>357</v>
      </c>
      <c r="K6" s="17" t="s">
        <v>358</v>
      </c>
      <c r="L6" s="17" t="s">
        <v>359</v>
      </c>
      <c r="M6" s="18" t="s">
        <v>360</v>
      </c>
      <c r="N6" s="26"/>
      <c r="O6" s="1"/>
      <c r="Q6" s="3">
        <v>1</v>
      </c>
      <c r="R6" s="3">
        <v>2</v>
      </c>
      <c r="S6" s="3">
        <v>3</v>
      </c>
      <c r="T6" s="3">
        <v>4</v>
      </c>
      <c r="U6" s="3" t="s">
        <v>475</v>
      </c>
      <c r="W6" s="3">
        <v>1</v>
      </c>
      <c r="X6" s="3">
        <v>2</v>
      </c>
      <c r="Y6" s="3">
        <v>3</v>
      </c>
      <c r="Z6" s="3">
        <v>4</v>
      </c>
      <c r="AA6" s="3" t="s">
        <v>475</v>
      </c>
    </row>
    <row r="7" spans="1:27" s="4" customFormat="1" ht="45" x14ac:dyDescent="0.25">
      <c r="A7" s="206" t="s">
        <v>151</v>
      </c>
      <c r="B7" s="200" t="s">
        <v>152</v>
      </c>
      <c r="C7" s="22" t="s">
        <v>153</v>
      </c>
      <c r="D7" s="22" t="s">
        <v>154</v>
      </c>
      <c r="E7" s="22" t="s">
        <v>155</v>
      </c>
      <c r="F7" s="31">
        <v>1</v>
      </c>
      <c r="G7" s="23">
        <v>1</v>
      </c>
      <c r="H7" s="19" t="s">
        <v>383</v>
      </c>
      <c r="I7" s="50">
        <f t="shared" ref="I7:I9" si="0">F7</f>
        <v>1</v>
      </c>
      <c r="J7" s="20">
        <v>1</v>
      </c>
      <c r="K7" s="19">
        <v>37</v>
      </c>
      <c r="L7" s="61">
        <v>210</v>
      </c>
      <c r="M7" s="21">
        <f>(K7/L7)</f>
        <v>0.1761904761904762</v>
      </c>
      <c r="N7" s="26" t="s">
        <v>429</v>
      </c>
      <c r="O7" s="54"/>
      <c r="Q7" s="4">
        <v>0</v>
      </c>
      <c r="R7" s="4">
        <v>0</v>
      </c>
      <c r="S7" s="4">
        <v>2</v>
      </c>
      <c r="T7" s="4">
        <v>35</v>
      </c>
      <c r="U7" s="4">
        <f>SUM(Q7:T7)</f>
        <v>37</v>
      </c>
      <c r="W7" s="4">
        <v>48</v>
      </c>
      <c r="X7" s="4">
        <v>48</v>
      </c>
      <c r="Y7" s="4">
        <v>59</v>
      </c>
      <c r="Z7" s="4">
        <v>55</v>
      </c>
      <c r="AA7" s="4">
        <f>SUM(W7:Z7)</f>
        <v>210</v>
      </c>
    </row>
    <row r="8" spans="1:27" s="4" customFormat="1" ht="45" x14ac:dyDescent="0.25">
      <c r="A8" s="207"/>
      <c r="B8" s="200"/>
      <c r="C8" s="22" t="s">
        <v>156</v>
      </c>
      <c r="D8" s="22" t="s">
        <v>157</v>
      </c>
      <c r="E8" s="34" t="s">
        <v>158</v>
      </c>
      <c r="F8" s="31">
        <v>1</v>
      </c>
      <c r="G8" s="31">
        <v>1</v>
      </c>
      <c r="H8" s="19" t="s">
        <v>383</v>
      </c>
      <c r="I8" s="50">
        <v>0</v>
      </c>
      <c r="J8" s="20">
        <v>1</v>
      </c>
      <c r="K8" s="61">
        <v>921</v>
      </c>
      <c r="L8" s="61">
        <v>942</v>
      </c>
      <c r="M8" s="21">
        <f>(K8/L8)</f>
        <v>0.97770700636942676</v>
      </c>
      <c r="N8" s="26" t="s">
        <v>429</v>
      </c>
      <c r="O8" s="54"/>
      <c r="Q8" s="4">
        <v>42</v>
      </c>
      <c r="R8" s="4">
        <v>21</v>
      </c>
      <c r="S8" s="4">
        <v>429</v>
      </c>
      <c r="T8" s="4">
        <v>429</v>
      </c>
      <c r="U8" s="4">
        <f t="shared" ref="U8:U29" si="1">SUM(Q8:T8)</f>
        <v>921</v>
      </c>
      <c r="W8" s="4">
        <v>42</v>
      </c>
      <c r="X8" s="4">
        <v>42</v>
      </c>
      <c r="Y8" s="4">
        <v>429</v>
      </c>
      <c r="Z8" s="4">
        <v>429</v>
      </c>
      <c r="AA8" s="4">
        <f t="shared" ref="AA8:AA29" si="2">SUM(W8:Z8)</f>
        <v>942</v>
      </c>
    </row>
    <row r="9" spans="1:27" s="4" customFormat="1" ht="67.5" x14ac:dyDescent="0.25">
      <c r="A9" s="207"/>
      <c r="B9" s="22" t="s">
        <v>235</v>
      </c>
      <c r="C9" s="22" t="s">
        <v>236</v>
      </c>
      <c r="D9" s="22" t="s">
        <v>237</v>
      </c>
      <c r="E9" s="19" t="s">
        <v>238</v>
      </c>
      <c r="F9" s="20">
        <v>1</v>
      </c>
      <c r="G9" s="20">
        <v>1</v>
      </c>
      <c r="H9" s="19" t="s">
        <v>383</v>
      </c>
      <c r="I9" s="50">
        <f t="shared" si="0"/>
        <v>1</v>
      </c>
      <c r="J9" s="20">
        <v>1</v>
      </c>
      <c r="K9" s="19">
        <v>253</v>
      </c>
      <c r="L9" s="61">
        <v>283</v>
      </c>
      <c r="M9" s="21">
        <f t="shared" ref="M9:M11" si="3">(K9/L9)</f>
        <v>0.89399293286219084</v>
      </c>
      <c r="N9" s="26" t="s">
        <v>430</v>
      </c>
      <c r="O9" s="53"/>
      <c r="Q9" s="4">
        <v>0</v>
      </c>
      <c r="R9" s="4">
        <v>0</v>
      </c>
      <c r="S9" s="4">
        <v>183</v>
      </c>
      <c r="T9" s="4">
        <v>70</v>
      </c>
      <c r="U9" s="4">
        <f t="shared" si="1"/>
        <v>253</v>
      </c>
      <c r="W9" s="4">
        <v>12</v>
      </c>
      <c r="X9" s="4">
        <v>0</v>
      </c>
      <c r="Y9" s="4">
        <v>191</v>
      </c>
      <c r="Z9" s="4">
        <v>80</v>
      </c>
      <c r="AA9" s="4">
        <f t="shared" si="2"/>
        <v>283</v>
      </c>
    </row>
    <row r="10" spans="1:27" s="4" customFormat="1" ht="112.5" x14ac:dyDescent="0.25">
      <c r="A10" s="207"/>
      <c r="B10" s="38" t="s">
        <v>253</v>
      </c>
      <c r="C10" s="19" t="s">
        <v>254</v>
      </c>
      <c r="D10" s="19" t="s">
        <v>255</v>
      </c>
      <c r="E10" s="19" t="s">
        <v>256</v>
      </c>
      <c r="F10" s="20">
        <v>0.6</v>
      </c>
      <c r="G10" s="20">
        <v>0.7</v>
      </c>
      <c r="H10" s="19" t="s">
        <v>392</v>
      </c>
      <c r="I10" s="20">
        <f t="shared" ref="I10:I29" si="4">F10</f>
        <v>0.6</v>
      </c>
      <c r="J10" s="19" t="s">
        <v>393</v>
      </c>
      <c r="K10" s="19">
        <v>102</v>
      </c>
      <c r="L10" s="61">
        <v>192</v>
      </c>
      <c r="M10" s="21">
        <f t="shared" si="3"/>
        <v>0.53125</v>
      </c>
      <c r="N10" s="26" t="s">
        <v>440</v>
      </c>
      <c r="O10" s="53"/>
      <c r="Q10" s="4">
        <v>21</v>
      </c>
      <c r="R10" s="4">
        <v>43</v>
      </c>
      <c r="S10" s="4">
        <v>31</v>
      </c>
      <c r="T10" s="4">
        <v>7</v>
      </c>
      <c r="U10" s="4">
        <f t="shared" si="1"/>
        <v>102</v>
      </c>
      <c r="W10" s="4">
        <v>78</v>
      </c>
      <c r="X10" s="4">
        <v>60</v>
      </c>
      <c r="Y10" s="4">
        <v>32</v>
      </c>
      <c r="Z10" s="4">
        <v>22</v>
      </c>
      <c r="AA10" s="4">
        <f t="shared" si="2"/>
        <v>192</v>
      </c>
    </row>
    <row r="11" spans="1:27" s="4" customFormat="1" ht="22.5" x14ac:dyDescent="0.25">
      <c r="A11" s="207"/>
      <c r="B11" s="201" t="s">
        <v>246</v>
      </c>
      <c r="C11" s="55" t="s">
        <v>324</v>
      </c>
      <c r="D11" s="19" t="s">
        <v>325</v>
      </c>
      <c r="E11" s="19" t="s">
        <v>326</v>
      </c>
      <c r="F11" s="20">
        <v>0.25</v>
      </c>
      <c r="G11" s="20">
        <v>1</v>
      </c>
      <c r="H11" s="19" t="s">
        <v>384</v>
      </c>
      <c r="I11" s="20">
        <f t="shared" si="4"/>
        <v>0.25</v>
      </c>
      <c r="J11" s="19" t="s">
        <v>385</v>
      </c>
      <c r="K11" s="19">
        <v>1621808770</v>
      </c>
      <c r="L11" s="61">
        <v>1776204571</v>
      </c>
      <c r="M11" s="21">
        <f t="shared" si="3"/>
        <v>0.9130754398897446</v>
      </c>
      <c r="N11" s="26" t="s">
        <v>438</v>
      </c>
      <c r="O11" s="54"/>
      <c r="Q11" s="4">
        <v>55730650</v>
      </c>
      <c r="R11" s="4">
        <v>330702849</v>
      </c>
      <c r="S11" s="4">
        <v>489136807</v>
      </c>
      <c r="T11" s="4">
        <v>746238464</v>
      </c>
      <c r="U11" s="4">
        <f t="shared" si="1"/>
        <v>1621808770</v>
      </c>
      <c r="W11" s="4">
        <v>60206334</v>
      </c>
      <c r="X11" s="4">
        <v>390037384</v>
      </c>
      <c r="Y11" s="4">
        <v>576382630</v>
      </c>
      <c r="Z11" s="4">
        <v>749578223</v>
      </c>
      <c r="AA11" s="4">
        <f t="shared" si="2"/>
        <v>1776204571</v>
      </c>
    </row>
    <row r="12" spans="1:27" s="4" customFormat="1" ht="56.25" x14ac:dyDescent="0.25">
      <c r="A12" s="208"/>
      <c r="B12" s="202"/>
      <c r="C12" s="19" t="s">
        <v>247</v>
      </c>
      <c r="D12" s="19" t="s">
        <v>248</v>
      </c>
      <c r="E12" s="19" t="s">
        <v>249</v>
      </c>
      <c r="F12" s="20">
        <v>1</v>
      </c>
      <c r="G12" s="20">
        <v>1</v>
      </c>
      <c r="H12" s="19" t="s">
        <v>383</v>
      </c>
      <c r="I12" s="50">
        <v>0</v>
      </c>
      <c r="J12" s="20">
        <v>1</v>
      </c>
      <c r="K12" s="61">
        <v>16</v>
      </c>
      <c r="L12" s="61">
        <v>16</v>
      </c>
      <c r="M12" s="21">
        <f t="shared" ref="M12:M29" si="5">(K12/L12)</f>
        <v>1</v>
      </c>
      <c r="N12" s="26" t="s">
        <v>438</v>
      </c>
      <c r="O12" s="54"/>
      <c r="Q12" s="4">
        <v>4</v>
      </c>
      <c r="R12" s="4">
        <v>4</v>
      </c>
      <c r="S12" s="4">
        <v>4</v>
      </c>
      <c r="T12" s="4">
        <v>4</v>
      </c>
      <c r="U12" s="4">
        <f t="shared" si="1"/>
        <v>16</v>
      </c>
      <c r="W12" s="4">
        <v>4</v>
      </c>
      <c r="X12" s="4">
        <v>4</v>
      </c>
      <c r="Y12" s="4">
        <v>4</v>
      </c>
      <c r="Z12" s="4">
        <v>4</v>
      </c>
      <c r="AA12" s="4">
        <f t="shared" si="2"/>
        <v>16</v>
      </c>
    </row>
    <row r="13" spans="1:27" s="4" customFormat="1" ht="45" x14ac:dyDescent="0.25">
      <c r="A13" s="195" t="s">
        <v>239</v>
      </c>
      <c r="B13" s="195" t="s">
        <v>311</v>
      </c>
      <c r="C13" s="22" t="s">
        <v>202</v>
      </c>
      <c r="D13" s="22" t="s">
        <v>203</v>
      </c>
      <c r="E13" s="22" t="s">
        <v>204</v>
      </c>
      <c r="F13" s="31">
        <v>0</v>
      </c>
      <c r="G13" s="31">
        <v>1</v>
      </c>
      <c r="H13" s="19" t="s">
        <v>361</v>
      </c>
      <c r="I13" s="20">
        <f t="shared" si="4"/>
        <v>0</v>
      </c>
      <c r="J13" s="19" t="s">
        <v>362</v>
      </c>
      <c r="K13" s="61">
        <v>0</v>
      </c>
      <c r="L13" s="61">
        <v>2</v>
      </c>
      <c r="M13" s="21">
        <f t="shared" si="5"/>
        <v>0</v>
      </c>
      <c r="N13" s="26" t="s">
        <v>431</v>
      </c>
      <c r="O13" s="54"/>
      <c r="Q13" s="4">
        <v>0</v>
      </c>
      <c r="R13" s="4">
        <v>0</v>
      </c>
      <c r="S13" s="4">
        <v>0</v>
      </c>
      <c r="T13" s="4">
        <v>0</v>
      </c>
      <c r="U13" s="4">
        <f t="shared" si="1"/>
        <v>0</v>
      </c>
      <c r="W13" s="4">
        <v>1</v>
      </c>
      <c r="X13" s="4">
        <v>1</v>
      </c>
      <c r="Y13" s="4">
        <v>0</v>
      </c>
      <c r="Z13" s="4">
        <v>0</v>
      </c>
      <c r="AA13" s="4">
        <f t="shared" si="2"/>
        <v>2</v>
      </c>
    </row>
    <row r="14" spans="1:27" s="4" customFormat="1" ht="45" x14ac:dyDescent="0.25">
      <c r="A14" s="195"/>
      <c r="B14" s="195"/>
      <c r="C14" s="22" t="s">
        <v>205</v>
      </c>
      <c r="D14" s="22" t="s">
        <v>206</v>
      </c>
      <c r="E14" s="22" t="s">
        <v>207</v>
      </c>
      <c r="F14" s="31">
        <v>0.2</v>
      </c>
      <c r="G14" s="31">
        <v>1</v>
      </c>
      <c r="H14" s="19" t="s">
        <v>377</v>
      </c>
      <c r="I14" s="20">
        <f t="shared" si="4"/>
        <v>0.2</v>
      </c>
      <c r="J14" s="19" t="s">
        <v>378</v>
      </c>
      <c r="K14" s="61">
        <v>7</v>
      </c>
      <c r="L14" s="61">
        <v>9</v>
      </c>
      <c r="M14" s="21">
        <f t="shared" si="5"/>
        <v>0.77777777777777779</v>
      </c>
      <c r="N14" s="26" t="s">
        <v>431</v>
      </c>
      <c r="O14" s="54"/>
      <c r="Q14" s="4">
        <v>0</v>
      </c>
      <c r="R14" s="4">
        <v>2</v>
      </c>
      <c r="S14" s="4">
        <v>2</v>
      </c>
      <c r="T14" s="4">
        <v>3</v>
      </c>
      <c r="U14" s="4">
        <f t="shared" si="1"/>
        <v>7</v>
      </c>
      <c r="W14" s="4">
        <v>0</v>
      </c>
      <c r="X14" s="4">
        <v>3</v>
      </c>
      <c r="Y14" s="4">
        <v>3</v>
      </c>
      <c r="Z14" s="4">
        <v>3</v>
      </c>
      <c r="AA14" s="4">
        <f t="shared" si="2"/>
        <v>9</v>
      </c>
    </row>
    <row r="15" spans="1:27" s="4" customFormat="1" ht="56.25" x14ac:dyDescent="0.25">
      <c r="A15" s="195"/>
      <c r="B15" s="195"/>
      <c r="C15" s="19" t="s">
        <v>304</v>
      </c>
      <c r="D15" s="22" t="s">
        <v>352</v>
      </c>
      <c r="E15" s="19" t="s">
        <v>208</v>
      </c>
      <c r="F15" s="32">
        <v>0.05</v>
      </c>
      <c r="G15" s="20">
        <v>0.1</v>
      </c>
      <c r="H15" s="19" t="s">
        <v>375</v>
      </c>
      <c r="I15" s="20">
        <f t="shared" si="4"/>
        <v>0.05</v>
      </c>
      <c r="J15" s="19" t="s">
        <v>376</v>
      </c>
      <c r="K15" s="61">
        <v>108317865.59999999</v>
      </c>
      <c r="L15" s="61">
        <v>439107031.07999998</v>
      </c>
      <c r="M15" s="21">
        <f t="shared" si="5"/>
        <v>0.24667759323641025</v>
      </c>
      <c r="N15" s="26" t="s">
        <v>432</v>
      </c>
      <c r="O15" s="54"/>
      <c r="Q15" s="4">
        <v>50595810</v>
      </c>
      <c r="R15" s="4">
        <v>18965188.91</v>
      </c>
      <c r="S15" s="4">
        <v>19577848.23</v>
      </c>
      <c r="T15" s="4">
        <v>19179018.460000001</v>
      </c>
      <c r="U15" s="4">
        <f t="shared" si="1"/>
        <v>108317865.59999999</v>
      </c>
      <c r="W15" s="4">
        <v>109776757.76000001</v>
      </c>
      <c r="X15" s="4">
        <v>109776757.8</v>
      </c>
      <c r="Y15" s="4">
        <v>109776757.76000001</v>
      </c>
      <c r="Z15" s="4">
        <v>109776757.76000001</v>
      </c>
      <c r="AA15" s="4">
        <f t="shared" si="2"/>
        <v>439107031.07999998</v>
      </c>
    </row>
    <row r="16" spans="1:27" s="4" customFormat="1" ht="56.25" x14ac:dyDescent="0.25">
      <c r="A16" s="195"/>
      <c r="B16" s="195"/>
      <c r="C16" s="22" t="s">
        <v>209</v>
      </c>
      <c r="D16" s="22" t="s">
        <v>351</v>
      </c>
      <c r="E16" s="22" t="s">
        <v>350</v>
      </c>
      <c r="F16" s="31">
        <v>0</v>
      </c>
      <c r="G16" s="23">
        <v>0.1</v>
      </c>
      <c r="H16" s="19" t="s">
        <v>361</v>
      </c>
      <c r="I16" s="20">
        <f t="shared" si="4"/>
        <v>0</v>
      </c>
      <c r="J16" s="19" t="s">
        <v>362</v>
      </c>
      <c r="K16" s="61">
        <v>1600</v>
      </c>
      <c r="L16" s="61">
        <v>382140</v>
      </c>
      <c r="M16" s="162">
        <f t="shared" si="5"/>
        <v>4.1869471921285395E-3</v>
      </c>
      <c r="N16" s="26" t="s">
        <v>432</v>
      </c>
      <c r="O16" s="54"/>
      <c r="Q16" s="4">
        <v>355</v>
      </c>
      <c r="R16" s="4">
        <v>514</v>
      </c>
      <c r="S16" s="4">
        <v>353</v>
      </c>
      <c r="T16" s="4">
        <v>378</v>
      </c>
      <c r="U16" s="4">
        <f t="shared" si="1"/>
        <v>1600</v>
      </c>
      <c r="W16" s="4">
        <v>123260</v>
      </c>
      <c r="X16" s="4">
        <v>123260</v>
      </c>
      <c r="Y16" s="4">
        <v>12360</v>
      </c>
      <c r="Z16" s="4">
        <v>123260</v>
      </c>
      <c r="AA16" s="4">
        <f t="shared" si="2"/>
        <v>382140</v>
      </c>
    </row>
    <row r="17" spans="1:27" s="4" customFormat="1" ht="45" x14ac:dyDescent="0.25">
      <c r="A17" s="195"/>
      <c r="B17" s="195"/>
      <c r="C17" s="19" t="s">
        <v>210</v>
      </c>
      <c r="D17" s="22" t="s">
        <v>353</v>
      </c>
      <c r="E17" s="19" t="s">
        <v>211</v>
      </c>
      <c r="F17" s="32">
        <v>0.1</v>
      </c>
      <c r="G17" s="20">
        <v>0.2</v>
      </c>
      <c r="H17" s="19" t="s">
        <v>373</v>
      </c>
      <c r="I17" s="20">
        <f t="shared" si="4"/>
        <v>0.1</v>
      </c>
      <c r="J17" s="19" t="s">
        <v>374</v>
      </c>
      <c r="K17" s="61">
        <v>0</v>
      </c>
      <c r="L17" s="61">
        <v>0</v>
      </c>
      <c r="M17" s="168" t="s">
        <v>546</v>
      </c>
      <c r="N17" s="26" t="s">
        <v>432</v>
      </c>
      <c r="O17" s="54"/>
      <c r="Q17" s="4">
        <v>0</v>
      </c>
      <c r="R17" s="4">
        <v>0</v>
      </c>
      <c r="S17" s="4">
        <v>0</v>
      </c>
      <c r="T17" s="4">
        <v>0</v>
      </c>
      <c r="U17" s="4">
        <f t="shared" si="1"/>
        <v>0</v>
      </c>
      <c r="W17" s="4">
        <v>0</v>
      </c>
      <c r="X17" s="4">
        <v>0</v>
      </c>
      <c r="Y17" s="4">
        <v>0</v>
      </c>
      <c r="Z17" s="4">
        <v>0</v>
      </c>
      <c r="AA17" s="4">
        <f t="shared" si="2"/>
        <v>0</v>
      </c>
    </row>
    <row r="18" spans="1:27" s="4" customFormat="1" ht="33.75" x14ac:dyDescent="0.25">
      <c r="A18" s="195"/>
      <c r="B18" s="195"/>
      <c r="C18" s="22" t="s">
        <v>240</v>
      </c>
      <c r="D18" s="22" t="s">
        <v>241</v>
      </c>
      <c r="E18" s="19" t="s">
        <v>242</v>
      </c>
      <c r="F18" s="20">
        <v>1</v>
      </c>
      <c r="G18" s="20">
        <v>1</v>
      </c>
      <c r="H18" s="19" t="s">
        <v>383</v>
      </c>
      <c r="I18" s="50">
        <f t="shared" si="4"/>
        <v>1</v>
      </c>
      <c r="J18" s="20">
        <v>1</v>
      </c>
      <c r="K18" s="19">
        <v>26</v>
      </c>
      <c r="L18" s="61">
        <v>38</v>
      </c>
      <c r="M18" s="21">
        <f t="shared" si="5"/>
        <v>0.68421052631578949</v>
      </c>
      <c r="N18" s="26" t="s">
        <v>442</v>
      </c>
      <c r="O18" s="54"/>
      <c r="Q18" s="4">
        <v>5</v>
      </c>
      <c r="R18" s="4">
        <v>7</v>
      </c>
      <c r="S18" s="4">
        <v>7</v>
      </c>
      <c r="T18" s="4">
        <v>7</v>
      </c>
      <c r="U18" s="4">
        <f t="shared" si="1"/>
        <v>26</v>
      </c>
      <c r="W18" s="4">
        <v>9</v>
      </c>
      <c r="X18" s="4">
        <v>9</v>
      </c>
      <c r="Y18" s="4">
        <v>10</v>
      </c>
      <c r="Z18" s="4">
        <v>10</v>
      </c>
      <c r="AA18" s="4">
        <f t="shared" si="2"/>
        <v>38</v>
      </c>
    </row>
    <row r="19" spans="1:27" s="4" customFormat="1" ht="56.25" x14ac:dyDescent="0.25">
      <c r="A19" s="195"/>
      <c r="B19" s="195"/>
      <c r="C19" s="22" t="s">
        <v>307</v>
      </c>
      <c r="D19" s="22" t="s">
        <v>306</v>
      </c>
      <c r="E19" s="19" t="s">
        <v>308</v>
      </c>
      <c r="F19" s="20">
        <v>0.95</v>
      </c>
      <c r="G19" s="20">
        <v>1</v>
      </c>
      <c r="H19" s="19" t="s">
        <v>396</v>
      </c>
      <c r="I19" s="20">
        <f t="shared" si="4"/>
        <v>0.95</v>
      </c>
      <c r="J19" s="19" t="s">
        <v>397</v>
      </c>
      <c r="K19" s="61">
        <v>24774</v>
      </c>
      <c r="L19" s="61">
        <v>24774</v>
      </c>
      <c r="M19" s="21">
        <f t="shared" si="5"/>
        <v>1</v>
      </c>
      <c r="N19" s="26" t="s">
        <v>441</v>
      </c>
      <c r="O19" s="54"/>
      <c r="Q19" s="4">
        <v>2546</v>
      </c>
      <c r="R19" s="4">
        <v>4790</v>
      </c>
      <c r="S19" s="4">
        <v>7262</v>
      </c>
      <c r="T19" s="4">
        <v>10176</v>
      </c>
      <c r="U19" s="4">
        <f t="shared" si="1"/>
        <v>24774</v>
      </c>
      <c r="W19" s="4">
        <v>2546</v>
      </c>
      <c r="X19" s="4">
        <v>4790</v>
      </c>
      <c r="Y19" s="4">
        <v>7262</v>
      </c>
      <c r="Z19" s="4">
        <v>10176</v>
      </c>
      <c r="AA19" s="4">
        <f t="shared" si="2"/>
        <v>24774</v>
      </c>
    </row>
    <row r="20" spans="1:27" s="4" customFormat="1" ht="56.25" x14ac:dyDescent="0.25">
      <c r="A20" s="195"/>
      <c r="B20" s="195"/>
      <c r="C20" s="19" t="s">
        <v>243</v>
      </c>
      <c r="D20" s="19" t="s">
        <v>244</v>
      </c>
      <c r="E20" s="19" t="s">
        <v>245</v>
      </c>
      <c r="F20" s="20">
        <v>1</v>
      </c>
      <c r="G20" s="20">
        <v>1</v>
      </c>
      <c r="H20" s="19" t="s">
        <v>383</v>
      </c>
      <c r="I20" s="50">
        <f t="shared" si="4"/>
        <v>1</v>
      </c>
      <c r="J20" s="20">
        <v>1</v>
      </c>
      <c r="K20" s="19">
        <v>1471925912.7400002</v>
      </c>
      <c r="L20" s="61">
        <v>1301294751.8200002</v>
      </c>
      <c r="M20" s="21">
        <f t="shared" si="5"/>
        <v>1.1311241443810898</v>
      </c>
      <c r="N20" s="26" t="s">
        <v>437</v>
      </c>
      <c r="O20" s="54"/>
      <c r="Q20" s="4">
        <v>364570784.16000003</v>
      </c>
      <c r="R20" s="4">
        <v>338223137.22000003</v>
      </c>
      <c r="S20" s="4">
        <v>353362331.62</v>
      </c>
      <c r="T20" s="4">
        <v>415769659.74000001</v>
      </c>
      <c r="U20" s="4">
        <f t="shared" si="1"/>
        <v>1471925912.7400002</v>
      </c>
      <c r="W20" s="4">
        <v>362764923.55000001</v>
      </c>
      <c r="X20" s="4">
        <v>317845390.54000002</v>
      </c>
      <c r="Y20" s="4">
        <v>311999161.75999999</v>
      </c>
      <c r="Z20" s="4">
        <v>308685275.97000003</v>
      </c>
      <c r="AA20" s="4">
        <f t="shared" si="2"/>
        <v>1301294751.8200002</v>
      </c>
    </row>
    <row r="21" spans="1:27" s="4" customFormat="1" ht="33.75" x14ac:dyDescent="0.25">
      <c r="A21" s="195"/>
      <c r="B21" s="195"/>
      <c r="C21" s="39" t="s">
        <v>250</v>
      </c>
      <c r="D21" s="22" t="s">
        <v>251</v>
      </c>
      <c r="E21" s="19" t="s">
        <v>252</v>
      </c>
      <c r="F21" s="20">
        <v>0.25</v>
      </c>
      <c r="G21" s="20">
        <v>1</v>
      </c>
      <c r="H21" s="19" t="s">
        <v>384</v>
      </c>
      <c r="I21" s="20">
        <f t="shared" si="4"/>
        <v>0.25</v>
      </c>
      <c r="J21" s="19" t="s">
        <v>385</v>
      </c>
      <c r="K21" s="19">
        <v>1962</v>
      </c>
      <c r="L21" s="61">
        <v>3101</v>
      </c>
      <c r="M21" s="21">
        <f t="shared" si="5"/>
        <v>0.63269912931312478</v>
      </c>
      <c r="N21" s="26" t="s">
        <v>433</v>
      </c>
      <c r="O21" s="54"/>
      <c r="Q21" s="4">
        <v>438</v>
      </c>
      <c r="R21" s="4">
        <v>438</v>
      </c>
      <c r="S21" s="4">
        <v>490</v>
      </c>
      <c r="T21" s="4">
        <v>596</v>
      </c>
      <c r="U21" s="4">
        <f t="shared" si="1"/>
        <v>1962</v>
      </c>
      <c r="W21" s="4">
        <v>844</v>
      </c>
      <c r="X21" s="4">
        <v>706</v>
      </c>
      <c r="Y21" s="4">
        <v>706</v>
      </c>
      <c r="Z21" s="4">
        <v>845</v>
      </c>
      <c r="AA21" s="4">
        <f t="shared" si="2"/>
        <v>3101</v>
      </c>
    </row>
    <row r="22" spans="1:27" s="4" customFormat="1" ht="45" x14ac:dyDescent="0.25">
      <c r="A22" s="195" t="s">
        <v>123</v>
      </c>
      <c r="B22" s="195" t="s">
        <v>124</v>
      </c>
      <c r="C22" s="22" t="s">
        <v>125</v>
      </c>
      <c r="D22" s="22" t="s">
        <v>327</v>
      </c>
      <c r="E22" s="22" t="s">
        <v>126</v>
      </c>
      <c r="F22" s="31">
        <v>0.6</v>
      </c>
      <c r="G22" s="31">
        <v>0.8</v>
      </c>
      <c r="H22" s="19" t="s">
        <v>392</v>
      </c>
      <c r="I22" s="20">
        <f t="shared" si="4"/>
        <v>0.6</v>
      </c>
      <c r="J22" s="19" t="s">
        <v>393</v>
      </c>
      <c r="K22" s="19">
        <v>0</v>
      </c>
      <c r="L22" s="61">
        <v>0</v>
      </c>
      <c r="M22" s="168" t="s">
        <v>547</v>
      </c>
      <c r="N22" s="26" t="s">
        <v>434</v>
      </c>
      <c r="O22" s="54"/>
      <c r="Q22" s="4">
        <v>0</v>
      </c>
      <c r="R22" s="4">
        <v>0</v>
      </c>
      <c r="S22" s="4">
        <v>0</v>
      </c>
      <c r="T22" s="4">
        <v>0</v>
      </c>
      <c r="U22" s="4">
        <f t="shared" si="1"/>
        <v>0</v>
      </c>
      <c r="W22" s="4">
        <v>0</v>
      </c>
      <c r="X22" s="4">
        <v>0</v>
      </c>
      <c r="Y22" s="4">
        <v>0</v>
      </c>
      <c r="Z22" s="4">
        <v>0</v>
      </c>
      <c r="AA22" s="4">
        <f t="shared" si="2"/>
        <v>0</v>
      </c>
    </row>
    <row r="23" spans="1:27" s="4" customFormat="1" ht="33.75" x14ac:dyDescent="0.25">
      <c r="A23" s="195"/>
      <c r="B23" s="195"/>
      <c r="C23" s="195" t="s">
        <v>309</v>
      </c>
      <c r="D23" s="22" t="s">
        <v>127</v>
      </c>
      <c r="E23" s="22" t="s">
        <v>310</v>
      </c>
      <c r="F23" s="31">
        <v>0.9</v>
      </c>
      <c r="G23" s="23">
        <v>1</v>
      </c>
      <c r="H23" s="19" t="s">
        <v>398</v>
      </c>
      <c r="I23" s="20">
        <f t="shared" si="4"/>
        <v>0.9</v>
      </c>
      <c r="J23" s="19" t="s">
        <v>399</v>
      </c>
      <c r="K23" s="61">
        <v>639</v>
      </c>
      <c r="L23" s="61">
        <v>639</v>
      </c>
      <c r="M23" s="21">
        <f t="shared" si="5"/>
        <v>1</v>
      </c>
      <c r="N23" s="26" t="s">
        <v>434</v>
      </c>
      <c r="O23" s="54"/>
      <c r="Q23" s="4">
        <v>50</v>
      </c>
      <c r="R23" s="4">
        <v>174</v>
      </c>
      <c r="S23" s="4">
        <v>149</v>
      </c>
      <c r="T23" s="4">
        <v>266</v>
      </c>
      <c r="U23" s="4">
        <f t="shared" si="1"/>
        <v>639</v>
      </c>
      <c r="W23" s="4">
        <v>50</v>
      </c>
      <c r="X23" s="4">
        <v>174</v>
      </c>
      <c r="Y23" s="4">
        <v>149</v>
      </c>
      <c r="Z23" s="4">
        <v>266</v>
      </c>
      <c r="AA23" s="4">
        <f t="shared" si="2"/>
        <v>639</v>
      </c>
    </row>
    <row r="24" spans="1:27" s="4" customFormat="1" ht="33.75" x14ac:dyDescent="0.25">
      <c r="A24" s="195"/>
      <c r="B24" s="195"/>
      <c r="C24" s="195"/>
      <c r="D24" s="22" t="s">
        <v>128</v>
      </c>
      <c r="E24" s="22" t="s">
        <v>129</v>
      </c>
      <c r="F24" s="31">
        <v>0.25</v>
      </c>
      <c r="G24" s="23">
        <v>0.4</v>
      </c>
      <c r="H24" s="19" t="s">
        <v>384</v>
      </c>
      <c r="I24" s="20">
        <f t="shared" si="4"/>
        <v>0.25</v>
      </c>
      <c r="J24" s="19" t="s">
        <v>385</v>
      </c>
      <c r="K24" s="61">
        <v>495</v>
      </c>
      <c r="L24" s="61">
        <v>636</v>
      </c>
      <c r="M24" s="21">
        <f t="shared" si="5"/>
        <v>0.77830188679245282</v>
      </c>
      <c r="N24" s="26" t="s">
        <v>434</v>
      </c>
      <c r="O24" s="54"/>
      <c r="Q24" s="4">
        <v>21</v>
      </c>
      <c r="R24" s="4">
        <v>143</v>
      </c>
      <c r="S24" s="4">
        <v>143</v>
      </c>
      <c r="T24" s="4">
        <v>188</v>
      </c>
      <c r="U24" s="4">
        <f t="shared" si="1"/>
        <v>495</v>
      </c>
      <c r="W24" s="4">
        <v>47</v>
      </c>
      <c r="X24" s="4">
        <v>174</v>
      </c>
      <c r="Y24" s="4">
        <v>149</v>
      </c>
      <c r="Z24" s="4">
        <v>266</v>
      </c>
      <c r="AA24" s="4">
        <f t="shared" si="2"/>
        <v>636</v>
      </c>
    </row>
    <row r="25" spans="1:27" s="4" customFormat="1" ht="56.25" x14ac:dyDescent="0.25">
      <c r="A25" s="200" t="s">
        <v>212</v>
      </c>
      <c r="B25" s="200" t="s">
        <v>213</v>
      </c>
      <c r="C25" s="19" t="s">
        <v>214</v>
      </c>
      <c r="D25" s="22" t="s">
        <v>328</v>
      </c>
      <c r="E25" s="19" t="s">
        <v>305</v>
      </c>
      <c r="F25" s="32">
        <v>0.1</v>
      </c>
      <c r="G25" s="20">
        <v>0.2</v>
      </c>
      <c r="H25" s="19" t="s">
        <v>373</v>
      </c>
      <c r="I25" s="20">
        <f t="shared" si="4"/>
        <v>0.1</v>
      </c>
      <c r="J25" s="19" t="s">
        <v>374</v>
      </c>
      <c r="K25" s="19">
        <v>310</v>
      </c>
      <c r="L25" s="61">
        <v>15404</v>
      </c>
      <c r="M25" s="21">
        <f t="shared" si="5"/>
        <v>2.0124642949883146E-2</v>
      </c>
      <c r="N25" s="26" t="s">
        <v>435</v>
      </c>
      <c r="O25" s="54"/>
      <c r="Q25" s="4">
        <v>244</v>
      </c>
      <c r="R25" s="4">
        <v>66</v>
      </c>
      <c r="S25" s="4">
        <v>0</v>
      </c>
      <c r="T25" s="4">
        <v>0</v>
      </c>
      <c r="U25" s="4">
        <f t="shared" si="1"/>
        <v>310</v>
      </c>
      <c r="W25" s="4">
        <v>3861</v>
      </c>
      <c r="X25" s="4">
        <v>3841</v>
      </c>
      <c r="Y25" s="4">
        <v>3851</v>
      </c>
      <c r="Z25" s="4">
        <v>3851</v>
      </c>
      <c r="AA25" s="4">
        <f t="shared" si="2"/>
        <v>15404</v>
      </c>
    </row>
    <row r="26" spans="1:27" s="4" customFormat="1" ht="33.75" x14ac:dyDescent="0.25">
      <c r="A26" s="200"/>
      <c r="B26" s="200"/>
      <c r="C26" s="19" t="s">
        <v>215</v>
      </c>
      <c r="D26" s="22" t="s">
        <v>329</v>
      </c>
      <c r="E26" s="19" t="s">
        <v>216</v>
      </c>
      <c r="F26" s="32">
        <v>1</v>
      </c>
      <c r="G26" s="20">
        <v>1</v>
      </c>
      <c r="H26" s="19" t="s">
        <v>383</v>
      </c>
      <c r="I26" s="50">
        <v>0</v>
      </c>
      <c r="J26" s="20">
        <v>1</v>
      </c>
      <c r="K26" s="61">
        <v>15</v>
      </c>
      <c r="L26" s="61">
        <v>20</v>
      </c>
      <c r="M26" s="21">
        <f t="shared" si="5"/>
        <v>0.75</v>
      </c>
      <c r="N26" s="26" t="s">
        <v>435</v>
      </c>
      <c r="O26" s="54"/>
      <c r="Q26" s="4">
        <v>10</v>
      </c>
      <c r="R26" s="4">
        <v>5</v>
      </c>
      <c r="S26" s="4">
        <v>0</v>
      </c>
      <c r="T26" s="4">
        <v>0</v>
      </c>
      <c r="U26" s="4">
        <f t="shared" si="1"/>
        <v>15</v>
      </c>
      <c r="W26" s="4">
        <v>10</v>
      </c>
      <c r="X26" s="4">
        <v>10</v>
      </c>
      <c r="Y26" s="4">
        <v>0</v>
      </c>
      <c r="Z26" s="4">
        <v>0</v>
      </c>
      <c r="AA26" s="4">
        <f t="shared" si="2"/>
        <v>20</v>
      </c>
    </row>
    <row r="27" spans="1:27" ht="79.5" x14ac:dyDescent="0.25">
      <c r="A27" s="195" t="s">
        <v>45</v>
      </c>
      <c r="B27" s="195" t="s">
        <v>46</v>
      </c>
      <c r="C27" s="34" t="s">
        <v>47</v>
      </c>
      <c r="D27" s="22" t="s">
        <v>330</v>
      </c>
      <c r="E27" s="22" t="s">
        <v>333</v>
      </c>
      <c r="F27" s="31">
        <v>0.01</v>
      </c>
      <c r="G27" s="23">
        <v>0.02</v>
      </c>
      <c r="H27" s="19" t="s">
        <v>394</v>
      </c>
      <c r="I27" s="20">
        <f t="shared" si="4"/>
        <v>0.01</v>
      </c>
      <c r="J27" s="19" t="s">
        <v>395</v>
      </c>
      <c r="K27" s="19">
        <v>4033</v>
      </c>
      <c r="L27" s="61">
        <v>712631</v>
      </c>
      <c r="M27" s="164">
        <f t="shared" si="5"/>
        <v>5.659310358376214E-3</v>
      </c>
      <c r="N27" s="26" t="s">
        <v>436</v>
      </c>
      <c r="Q27">
        <v>933</v>
      </c>
      <c r="R27">
        <v>668</v>
      </c>
      <c r="S27">
        <v>243</v>
      </c>
      <c r="T27">
        <v>2189</v>
      </c>
      <c r="U27" s="4">
        <f t="shared" si="1"/>
        <v>4033</v>
      </c>
      <c r="W27">
        <v>139795</v>
      </c>
      <c r="X27">
        <v>139795</v>
      </c>
      <c r="Y27">
        <v>293246</v>
      </c>
      <c r="Z27" s="4">
        <v>139795</v>
      </c>
      <c r="AA27" s="4">
        <f t="shared" si="2"/>
        <v>712631</v>
      </c>
    </row>
    <row r="28" spans="1:27" ht="67.5" x14ac:dyDescent="0.25">
      <c r="A28" s="195"/>
      <c r="B28" s="195"/>
      <c r="C28" s="22" t="s">
        <v>334</v>
      </c>
      <c r="D28" s="22" t="s">
        <v>331</v>
      </c>
      <c r="E28" s="22" t="s">
        <v>48</v>
      </c>
      <c r="F28" s="31">
        <v>0.05</v>
      </c>
      <c r="G28" s="23">
        <v>0.2</v>
      </c>
      <c r="H28" s="19" t="s">
        <v>375</v>
      </c>
      <c r="I28" s="20">
        <f t="shared" si="4"/>
        <v>0.05</v>
      </c>
      <c r="J28" s="19" t="s">
        <v>376</v>
      </c>
      <c r="K28" s="61">
        <v>330</v>
      </c>
      <c r="L28" s="61">
        <v>4585</v>
      </c>
      <c r="M28" s="21">
        <f t="shared" si="5"/>
        <v>7.1973827699018542E-2</v>
      </c>
      <c r="N28" s="26" t="s">
        <v>436</v>
      </c>
      <c r="Q28">
        <v>105</v>
      </c>
      <c r="R28">
        <v>42</v>
      </c>
      <c r="S28">
        <v>110</v>
      </c>
      <c r="T28">
        <v>73</v>
      </c>
      <c r="U28" s="4">
        <f t="shared" si="1"/>
        <v>330</v>
      </c>
      <c r="W28">
        <v>315</v>
      </c>
      <c r="X28">
        <v>315</v>
      </c>
      <c r="Y28">
        <v>315</v>
      </c>
      <c r="Z28" s="4">
        <v>3640</v>
      </c>
      <c r="AA28" s="4">
        <f t="shared" si="2"/>
        <v>4585</v>
      </c>
    </row>
    <row r="29" spans="1:27" ht="56.25" x14ac:dyDescent="0.25">
      <c r="A29" s="195"/>
      <c r="B29" s="195"/>
      <c r="C29" s="22" t="s">
        <v>49</v>
      </c>
      <c r="D29" s="22" t="s">
        <v>332</v>
      </c>
      <c r="E29" s="22" t="s">
        <v>50</v>
      </c>
      <c r="F29" s="40">
        <v>0</v>
      </c>
      <c r="G29" s="23">
        <v>0.6</v>
      </c>
      <c r="H29" s="19" t="s">
        <v>361</v>
      </c>
      <c r="I29" s="20">
        <f t="shared" si="4"/>
        <v>0</v>
      </c>
      <c r="J29" s="19" t="s">
        <v>362</v>
      </c>
      <c r="K29" s="61">
        <v>429</v>
      </c>
      <c r="L29" s="61">
        <v>788</v>
      </c>
      <c r="M29" s="21">
        <f t="shared" si="5"/>
        <v>0.54441624365482233</v>
      </c>
      <c r="N29" s="26" t="s">
        <v>436</v>
      </c>
      <c r="Q29">
        <v>207</v>
      </c>
      <c r="R29">
        <v>105</v>
      </c>
      <c r="S29">
        <v>38</v>
      </c>
      <c r="T29">
        <v>79</v>
      </c>
      <c r="U29" s="4">
        <f t="shared" si="1"/>
        <v>429</v>
      </c>
      <c r="W29">
        <v>250</v>
      </c>
      <c r="X29">
        <v>250</v>
      </c>
      <c r="Y29">
        <v>38</v>
      </c>
      <c r="Z29" s="4">
        <v>250</v>
      </c>
      <c r="AA29" s="4">
        <f t="shared" si="2"/>
        <v>788</v>
      </c>
    </row>
    <row r="30" spans="1:27" x14ac:dyDescent="0.25">
      <c r="U30" s="4"/>
    </row>
    <row r="32" spans="1:27" ht="15" customHeight="1" x14ac:dyDescent="0.25">
      <c r="A32" s="216" t="s">
        <v>548</v>
      </c>
      <c r="B32" s="217"/>
      <c r="C32" s="217"/>
      <c r="D32" s="216" t="s">
        <v>549</v>
      </c>
      <c r="E32" s="216"/>
      <c r="F32" s="216"/>
      <c r="G32" s="216" t="s">
        <v>550</v>
      </c>
      <c r="H32" s="217"/>
      <c r="I32" s="217"/>
      <c r="J32" s="216" t="s">
        <v>519</v>
      </c>
      <c r="K32" s="217"/>
      <c r="L32" s="217"/>
      <c r="M32" s="217"/>
      <c r="N32" s="11"/>
      <c r="O32"/>
    </row>
    <row r="33" spans="1:15" x14ac:dyDescent="0.25">
      <c r="A33" s="218" t="s">
        <v>520</v>
      </c>
      <c r="B33" s="218"/>
      <c r="C33" s="218"/>
      <c r="D33" s="218" t="s">
        <v>521</v>
      </c>
      <c r="E33" s="218"/>
      <c r="F33" s="218"/>
      <c r="G33" s="218" t="s">
        <v>551</v>
      </c>
      <c r="H33" s="218"/>
      <c r="I33" s="218"/>
      <c r="J33" s="218" t="s">
        <v>522</v>
      </c>
      <c r="K33" s="218"/>
      <c r="L33" s="218"/>
      <c r="M33" s="218"/>
      <c r="N33" s="11"/>
      <c r="O33"/>
    </row>
  </sheetData>
  <mergeCells count="33">
    <mergeCell ref="A32:C32"/>
    <mergeCell ref="D32:F32"/>
    <mergeCell ref="G32:I32"/>
    <mergeCell ref="J32:M32"/>
    <mergeCell ref="A33:C33"/>
    <mergeCell ref="D33:F33"/>
    <mergeCell ref="G33:I33"/>
    <mergeCell ref="J33:M33"/>
    <mergeCell ref="A1:M1"/>
    <mergeCell ref="A2:M2"/>
    <mergeCell ref="A3:M3"/>
    <mergeCell ref="A4:K4"/>
    <mergeCell ref="A5:A6"/>
    <mergeCell ref="B5:B6"/>
    <mergeCell ref="C5:C6"/>
    <mergeCell ref="D5:D6"/>
    <mergeCell ref="E5:E6"/>
    <mergeCell ref="F5:F6"/>
    <mergeCell ref="G5:G6"/>
    <mergeCell ref="H5:J5"/>
    <mergeCell ref="K5:M5"/>
    <mergeCell ref="B7:B8"/>
    <mergeCell ref="A13:A21"/>
    <mergeCell ref="B13:B21"/>
    <mergeCell ref="A7:A12"/>
    <mergeCell ref="C23:C24"/>
    <mergeCell ref="B11:B12"/>
    <mergeCell ref="A25:A26"/>
    <mergeCell ref="B25:B26"/>
    <mergeCell ref="A27:A29"/>
    <mergeCell ref="B27:B29"/>
    <mergeCell ref="A22:A24"/>
    <mergeCell ref="B22:B24"/>
  </mergeCells>
  <conditionalFormatting sqref="M23:M29 M18:M21 M7:M16">
    <cfRule type="cellIs" dxfId="35" priority="4" operator="greaterThan">
      <formula>I7</formula>
    </cfRule>
    <cfRule type="cellIs" dxfId="34" priority="5" operator="equal">
      <formula>I7</formula>
    </cfRule>
    <cfRule type="cellIs" dxfId="33" priority="6" operator="lessThan">
      <formula>I7</formula>
    </cfRule>
  </conditionalFormatting>
  <conditionalFormatting sqref="M23:M29 M18:M21 M7:M16">
    <cfRule type="cellIs" dxfId="32" priority="1" operator="greaterThan">
      <formula>I7</formula>
    </cfRule>
    <cfRule type="cellIs" dxfId="31" priority="2" operator="equal">
      <formula>I7</formula>
    </cfRule>
    <cfRule type="cellIs" dxfId="30" priority="3" operator="lessThan">
      <formula>I7</formula>
    </cfRule>
  </conditionalFormatting>
  <hyperlinks>
    <hyperlink ref="M7" r:id="rId1" display="siapa_2016\siapa_2016.xlsx" xr:uid="{00000000-0004-0000-1300-000000000000}"/>
    <hyperlink ref="M8" r:id="rId2" display="siapa_2016\siapa_2016_1.xlsx" xr:uid="{00000000-0004-0000-1300-000001000000}"/>
    <hyperlink ref="M9" r:id="rId3" display="siapa_2016\siapa_2016.xlsx" xr:uid="{00000000-0004-0000-1300-000002000000}"/>
    <hyperlink ref="M10" r:id="rId4" display="siapa_2016\siapa_2016.xlsx" xr:uid="{00000000-0004-0000-1300-000003000000}"/>
    <hyperlink ref="M13" r:id="rId5" display="siapa_2016\siapa_2016.xlsx" xr:uid="{00000000-0004-0000-1300-000004000000}"/>
    <hyperlink ref="M16" r:id="rId6" display="siapa_2016\siapa_2016.xlsx" xr:uid="{00000000-0004-0000-1300-000005000000}"/>
    <hyperlink ref="M19" r:id="rId7" display="siapa_2016\siapa_2016.xlsx" xr:uid="{00000000-0004-0000-1300-000006000000}"/>
    <hyperlink ref="M25" r:id="rId8" display="siapa_2016\siapa_2016.xlsx" xr:uid="{00000000-0004-0000-1300-000007000000}"/>
    <hyperlink ref="M28" r:id="rId9" display="siapa_2016\siapa_2016.xlsx" xr:uid="{00000000-0004-0000-1300-000008000000}"/>
    <hyperlink ref="M11" r:id="rId10" display="siapa_2016\siapa_2016_1.xlsx" xr:uid="{00000000-0004-0000-1300-000009000000}"/>
    <hyperlink ref="M23" r:id="rId11" display="siapa_2016\siapa_2016_1.xlsx" xr:uid="{00000000-0004-0000-1300-00000A000000}"/>
    <hyperlink ref="M26" r:id="rId12" display="siapa_2016\siapa_2016_1.xlsx" xr:uid="{00000000-0004-0000-1300-00000B000000}"/>
    <hyperlink ref="M29" r:id="rId13" display="siapa_2016\siapa_2016_1.xlsx" xr:uid="{00000000-0004-0000-1300-00000C000000}"/>
    <hyperlink ref="M12" r:id="rId14" display="siapa_2016\siapa_2016.xlsx" xr:uid="{00000000-0004-0000-1300-00000D000000}"/>
    <hyperlink ref="M15" r:id="rId15" display="siapa_2016\siapa_2016.xlsx" xr:uid="{00000000-0004-0000-1300-00000E000000}"/>
    <hyperlink ref="M18" r:id="rId16" display="siapa_2016\siapa_2016.xlsx" xr:uid="{00000000-0004-0000-1300-00000F000000}"/>
    <hyperlink ref="M21" r:id="rId17" display="siapa_2016\siapa_2016.xlsx" xr:uid="{00000000-0004-0000-1300-000010000000}"/>
    <hyperlink ref="M24" r:id="rId18" display="siapa_2016\siapa_2016.xlsx" xr:uid="{00000000-0004-0000-1300-000011000000}"/>
    <hyperlink ref="M27" r:id="rId19" display="siapa_2016\siapa_2016.xlsx" xr:uid="{00000000-0004-0000-1300-000012000000}"/>
    <hyperlink ref="M20" r:id="rId20" display="siapa_2016\siapa_2016.xlsx" xr:uid="{00000000-0004-0000-1300-000013000000}"/>
    <hyperlink ref="M14" r:id="rId21" display="siapa_2016\siapa_2016.xlsx" xr:uid="{00000000-0004-0000-1300-000014000000}"/>
  </hyperlinks>
  <pageMargins left="1.1023622047244095" right="0.19685039370078741" top="0.35433070866141736" bottom="0.74803149606299213" header="0.31496062992125984" footer="0.31496062992125984"/>
  <pageSetup paperSize="5" scale="80" orientation="landscape" r:id="rId22"/>
  <headerFooter>
    <oddFooter>&amp;C&amp;P de &amp;N</oddFooter>
  </headerFooter>
  <drawing r:id="rId2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A24"/>
  <sheetViews>
    <sheetView topLeftCell="D1" zoomScaleNormal="100" workbookViewId="0">
      <selection activeCell="A2" sqref="A2:M2"/>
    </sheetView>
  </sheetViews>
  <sheetFormatPr baseColWidth="10" defaultRowHeight="15" x14ac:dyDescent="0.25"/>
  <cols>
    <col min="1" max="2" width="15.140625" style="11" customWidth="1"/>
    <col min="3" max="3" width="31" style="11" customWidth="1"/>
    <col min="4" max="4" width="24" style="11" customWidth="1"/>
    <col min="5" max="5" width="22.5703125" style="11" customWidth="1"/>
    <col min="6" max="7" width="11.42578125" style="11" customWidth="1"/>
    <col min="14" max="14" width="11.42578125" style="51"/>
    <col min="17" max="27" width="0" hidden="1" customWidth="1"/>
  </cols>
  <sheetData>
    <row r="1" spans="1:27" ht="23.25" customHeight="1" x14ac:dyDescent="0.25">
      <c r="A1" s="203" t="s">
        <v>388</v>
      </c>
      <c r="B1" s="203"/>
      <c r="C1" s="203"/>
      <c r="D1" s="203"/>
      <c r="E1" s="203"/>
      <c r="F1" s="203"/>
      <c r="G1" s="203"/>
      <c r="H1" s="203"/>
      <c r="I1" s="203"/>
      <c r="J1" s="203"/>
      <c r="K1" s="203"/>
      <c r="L1" s="203"/>
      <c r="M1" s="203"/>
    </row>
    <row r="2" spans="1:27" x14ac:dyDescent="0.25">
      <c r="A2" s="204" t="s">
        <v>389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</row>
    <row r="3" spans="1:27" x14ac:dyDescent="0.25">
      <c r="A3" s="204" t="s">
        <v>544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O3" s="142"/>
    </row>
    <row r="4" spans="1:27" ht="22.5" customHeight="1" x14ac:dyDescent="0.25">
      <c r="A4" s="214" t="s">
        <v>318</v>
      </c>
      <c r="B4" s="214"/>
      <c r="C4" s="214"/>
      <c r="D4" s="214"/>
      <c r="E4" s="214"/>
      <c r="F4" s="214"/>
      <c r="G4" s="214"/>
      <c r="H4" s="214"/>
      <c r="I4" s="214"/>
      <c r="J4" s="214"/>
      <c r="K4" s="214"/>
      <c r="M4" s="13"/>
    </row>
    <row r="5" spans="1:27" ht="22.5" customHeight="1" x14ac:dyDescent="0.25">
      <c r="A5" s="196" t="s">
        <v>61</v>
      </c>
      <c r="B5" s="196"/>
      <c r="C5" s="196"/>
      <c r="D5" s="196"/>
      <c r="E5" s="196"/>
      <c r="F5" s="196"/>
      <c r="G5" s="196"/>
      <c r="H5" s="196"/>
      <c r="I5" s="196"/>
      <c r="J5" s="196"/>
      <c r="K5" s="196"/>
      <c r="L5" s="41"/>
      <c r="M5" s="13"/>
    </row>
    <row r="6" spans="1:27" ht="14.25" customHeight="1" x14ac:dyDescent="0.25">
      <c r="A6" s="197" t="s">
        <v>1</v>
      </c>
      <c r="B6" s="197" t="s">
        <v>313</v>
      </c>
      <c r="C6" s="197" t="s">
        <v>2</v>
      </c>
      <c r="D6" s="197" t="s">
        <v>3</v>
      </c>
      <c r="E6" s="197" t="s">
        <v>4</v>
      </c>
      <c r="F6" s="197" t="s">
        <v>312</v>
      </c>
      <c r="G6" s="198" t="s">
        <v>5</v>
      </c>
      <c r="H6" s="199" t="s">
        <v>354</v>
      </c>
      <c r="I6" s="199"/>
      <c r="J6" s="199"/>
      <c r="K6" s="199" t="s">
        <v>544</v>
      </c>
      <c r="L6" s="199"/>
      <c r="M6" s="199"/>
    </row>
    <row r="7" spans="1:27" s="3" customFormat="1" ht="23.25" customHeight="1" x14ac:dyDescent="0.25">
      <c r="A7" s="197"/>
      <c r="B7" s="197"/>
      <c r="C7" s="197"/>
      <c r="D7" s="197"/>
      <c r="E7" s="197"/>
      <c r="F7" s="197"/>
      <c r="G7" s="198"/>
      <c r="H7" s="14" t="s">
        <v>355</v>
      </c>
      <c r="I7" s="15" t="s">
        <v>356</v>
      </c>
      <c r="J7" s="16" t="s">
        <v>357</v>
      </c>
      <c r="K7" s="17" t="s">
        <v>358</v>
      </c>
      <c r="L7" s="17" t="s">
        <v>359</v>
      </c>
      <c r="M7" s="18" t="s">
        <v>360</v>
      </c>
      <c r="N7" s="51"/>
      <c r="Q7" s="3">
        <v>1</v>
      </c>
      <c r="R7" s="3">
        <v>2</v>
      </c>
      <c r="S7" s="3">
        <v>3</v>
      </c>
      <c r="T7" s="3">
        <v>4</v>
      </c>
      <c r="U7" s="3" t="s">
        <v>475</v>
      </c>
      <c r="W7" s="3">
        <v>1</v>
      </c>
      <c r="X7" s="3">
        <v>2</v>
      </c>
      <c r="Y7" s="3">
        <v>3</v>
      </c>
      <c r="Z7" s="3">
        <v>4</v>
      </c>
      <c r="AA7" s="3" t="s">
        <v>475</v>
      </c>
    </row>
    <row r="8" spans="1:27" ht="178.5" customHeight="1" x14ac:dyDescent="0.25">
      <c r="A8" s="22" t="s">
        <v>278</v>
      </c>
      <c r="B8" s="19" t="s">
        <v>279</v>
      </c>
      <c r="C8" s="22" t="s">
        <v>280</v>
      </c>
      <c r="D8" s="22" t="s">
        <v>281</v>
      </c>
      <c r="E8" s="19" t="s">
        <v>282</v>
      </c>
      <c r="F8" s="20">
        <v>1</v>
      </c>
      <c r="G8" s="20">
        <v>1</v>
      </c>
      <c r="H8" s="19" t="s">
        <v>383</v>
      </c>
      <c r="I8" s="50">
        <f t="shared" ref="I8" si="0">F8</f>
        <v>1</v>
      </c>
      <c r="J8" s="20">
        <v>1</v>
      </c>
      <c r="K8" s="19">
        <v>3</v>
      </c>
      <c r="L8" s="61">
        <v>9</v>
      </c>
      <c r="M8" s="21">
        <f>(K8/L8)</f>
        <v>0.33333333333333331</v>
      </c>
      <c r="Q8">
        <v>0</v>
      </c>
      <c r="R8">
        <v>1</v>
      </c>
      <c r="S8">
        <v>1</v>
      </c>
      <c r="T8">
        <v>1</v>
      </c>
      <c r="U8">
        <f>SUM(Q8:T8)</f>
        <v>3</v>
      </c>
      <c r="W8">
        <v>0</v>
      </c>
      <c r="X8">
        <v>3</v>
      </c>
      <c r="Y8">
        <v>3</v>
      </c>
      <c r="Z8">
        <v>3</v>
      </c>
      <c r="AA8">
        <f>SUM(W8:Z8)</f>
        <v>9</v>
      </c>
    </row>
    <row r="9" spans="1:27" x14ac:dyDescent="0.25">
      <c r="A9" s="42"/>
      <c r="B9" s="43"/>
      <c r="C9" s="42"/>
      <c r="D9" s="42"/>
      <c r="E9" s="43"/>
      <c r="F9" s="44"/>
      <c r="G9" s="44"/>
    </row>
    <row r="10" spans="1:27" ht="15.75" x14ac:dyDescent="0.25">
      <c r="A10" s="196" t="s">
        <v>141</v>
      </c>
      <c r="B10" s="196"/>
      <c r="C10" s="196"/>
      <c r="D10" s="196"/>
      <c r="E10" s="196"/>
      <c r="F10" s="196"/>
      <c r="G10" s="196"/>
      <c r="H10" s="196"/>
      <c r="I10" s="196"/>
      <c r="J10" s="196"/>
      <c r="K10" s="196"/>
    </row>
    <row r="11" spans="1:27" x14ac:dyDescent="0.25">
      <c r="A11" s="197" t="s">
        <v>1</v>
      </c>
      <c r="B11" s="197" t="s">
        <v>313</v>
      </c>
      <c r="C11" s="197" t="s">
        <v>2</v>
      </c>
      <c r="D11" s="197" t="s">
        <v>3</v>
      </c>
      <c r="E11" s="197" t="s">
        <v>4</v>
      </c>
      <c r="F11" s="197" t="s">
        <v>312</v>
      </c>
      <c r="G11" s="198" t="s">
        <v>5</v>
      </c>
      <c r="H11" s="199" t="s">
        <v>354</v>
      </c>
      <c r="I11" s="199"/>
      <c r="J11" s="199"/>
      <c r="K11" s="199" t="s">
        <v>544</v>
      </c>
      <c r="L11" s="199"/>
      <c r="M11" s="199"/>
    </row>
    <row r="12" spans="1:27" ht="24" customHeight="1" x14ac:dyDescent="0.25">
      <c r="A12" s="197"/>
      <c r="B12" s="197"/>
      <c r="C12" s="197"/>
      <c r="D12" s="197"/>
      <c r="E12" s="197"/>
      <c r="F12" s="197"/>
      <c r="G12" s="198"/>
      <c r="H12" s="14" t="s">
        <v>355</v>
      </c>
      <c r="I12" s="15" t="s">
        <v>356</v>
      </c>
      <c r="J12" s="16" t="s">
        <v>357</v>
      </c>
      <c r="K12" s="17" t="s">
        <v>358</v>
      </c>
      <c r="L12" s="17" t="s">
        <v>359</v>
      </c>
      <c r="M12" s="18" t="s">
        <v>360</v>
      </c>
    </row>
    <row r="13" spans="1:27" ht="90" customHeight="1" x14ac:dyDescent="0.25">
      <c r="A13" s="47" t="s">
        <v>283</v>
      </c>
      <c r="B13" s="47" t="s">
        <v>284</v>
      </c>
      <c r="C13" s="35" t="s">
        <v>285</v>
      </c>
      <c r="D13" s="22" t="s">
        <v>286</v>
      </c>
      <c r="E13" s="19" t="s">
        <v>287</v>
      </c>
      <c r="F13" s="23">
        <v>1</v>
      </c>
      <c r="G13" s="20">
        <v>1</v>
      </c>
      <c r="H13" s="19" t="s">
        <v>383</v>
      </c>
      <c r="I13" s="50">
        <f t="shared" ref="I13:I14" si="1">F13</f>
        <v>1</v>
      </c>
      <c r="J13" s="20">
        <v>1</v>
      </c>
      <c r="K13" s="19">
        <v>168</v>
      </c>
      <c r="L13" s="61">
        <v>200</v>
      </c>
      <c r="M13" s="21">
        <f>(K13/L13)</f>
        <v>0.84</v>
      </c>
      <c r="Q13">
        <v>36</v>
      </c>
      <c r="R13">
        <v>36</v>
      </c>
      <c r="S13">
        <v>46</v>
      </c>
      <c r="T13">
        <v>50</v>
      </c>
      <c r="U13">
        <f>SUM(Q13:T13)</f>
        <v>168</v>
      </c>
      <c r="W13">
        <v>50</v>
      </c>
      <c r="X13">
        <v>50</v>
      </c>
      <c r="Y13">
        <v>50</v>
      </c>
      <c r="Z13">
        <v>50</v>
      </c>
      <c r="AA13">
        <f>SUM(W13:Z13)</f>
        <v>200</v>
      </c>
    </row>
    <row r="14" spans="1:27" ht="90" customHeight="1" x14ac:dyDescent="0.25">
      <c r="A14" s="200" t="s">
        <v>288</v>
      </c>
      <c r="B14" s="200" t="s">
        <v>289</v>
      </c>
      <c r="C14" s="22" t="s">
        <v>290</v>
      </c>
      <c r="D14" s="22" t="s">
        <v>291</v>
      </c>
      <c r="E14" s="19" t="s">
        <v>292</v>
      </c>
      <c r="F14" s="23">
        <v>1</v>
      </c>
      <c r="G14" s="20">
        <v>1</v>
      </c>
      <c r="H14" s="19" t="s">
        <v>383</v>
      </c>
      <c r="I14" s="50">
        <f t="shared" si="1"/>
        <v>1</v>
      </c>
      <c r="J14" s="20">
        <v>1</v>
      </c>
      <c r="K14" s="61">
        <v>287</v>
      </c>
      <c r="L14" s="61">
        <v>200</v>
      </c>
      <c r="M14" s="21">
        <f t="shared" ref="M14:M15" si="2">(K14/L14)</f>
        <v>1.4350000000000001</v>
      </c>
      <c r="Q14">
        <v>57</v>
      </c>
      <c r="R14">
        <v>70</v>
      </c>
      <c r="S14">
        <v>80</v>
      </c>
      <c r="T14">
        <v>80</v>
      </c>
      <c r="U14">
        <f t="shared" ref="U14:U15" si="3">SUM(Q14:T14)</f>
        <v>287</v>
      </c>
      <c r="W14">
        <v>50</v>
      </c>
      <c r="X14">
        <v>50</v>
      </c>
      <c r="Y14">
        <v>50</v>
      </c>
      <c r="Z14">
        <v>50</v>
      </c>
      <c r="AA14">
        <f t="shared" ref="AA14:AA15" si="4">SUM(W14:Z14)</f>
        <v>200</v>
      </c>
    </row>
    <row r="15" spans="1:27" ht="119.25" customHeight="1" x14ac:dyDescent="0.25">
      <c r="A15" s="200"/>
      <c r="B15" s="200"/>
      <c r="C15" s="22" t="s">
        <v>293</v>
      </c>
      <c r="D15" s="22" t="s">
        <v>294</v>
      </c>
      <c r="E15" s="19" t="s">
        <v>295</v>
      </c>
      <c r="F15" s="23">
        <v>0.3</v>
      </c>
      <c r="G15" s="20">
        <v>0.3</v>
      </c>
      <c r="H15" s="19" t="s">
        <v>363</v>
      </c>
      <c r="I15" s="20">
        <f t="shared" ref="I15" si="5">F15</f>
        <v>0.3</v>
      </c>
      <c r="J15" s="19" t="s">
        <v>364</v>
      </c>
      <c r="K15" s="61">
        <v>96</v>
      </c>
      <c r="L15" s="61">
        <v>186</v>
      </c>
      <c r="M15" s="21">
        <f t="shared" si="2"/>
        <v>0.5161290322580645</v>
      </c>
      <c r="Q15">
        <v>0</v>
      </c>
      <c r="R15">
        <v>20</v>
      </c>
      <c r="S15">
        <v>36</v>
      </c>
      <c r="T15">
        <v>40</v>
      </c>
      <c r="U15">
        <f t="shared" si="3"/>
        <v>96</v>
      </c>
      <c r="W15">
        <v>36</v>
      </c>
      <c r="X15">
        <v>50</v>
      </c>
      <c r="Y15">
        <v>50</v>
      </c>
      <c r="Z15">
        <v>50</v>
      </c>
      <c r="AA15">
        <f t="shared" si="4"/>
        <v>186</v>
      </c>
    </row>
    <row r="16" spans="1:27" ht="15.75" x14ac:dyDescent="0.25">
      <c r="A16" s="196" t="s">
        <v>44</v>
      </c>
      <c r="B16" s="196"/>
      <c r="C16" s="196"/>
      <c r="D16" s="196"/>
      <c r="E16" s="196"/>
      <c r="F16" s="196"/>
      <c r="G16" s="196"/>
      <c r="H16" s="196"/>
      <c r="I16" s="196"/>
      <c r="J16" s="196"/>
      <c r="K16" s="196"/>
      <c r="L16" s="45"/>
      <c r="M16" s="45"/>
    </row>
    <row r="17" spans="1:27" x14ac:dyDescent="0.25">
      <c r="A17" s="197" t="s">
        <v>1</v>
      </c>
      <c r="B17" s="197" t="s">
        <v>313</v>
      </c>
      <c r="C17" s="197" t="s">
        <v>2</v>
      </c>
      <c r="D17" s="197" t="s">
        <v>3</v>
      </c>
      <c r="E17" s="197" t="s">
        <v>4</v>
      </c>
      <c r="F17" s="197" t="s">
        <v>312</v>
      </c>
      <c r="G17" s="198" t="s">
        <v>5</v>
      </c>
      <c r="H17" s="199" t="s">
        <v>354</v>
      </c>
      <c r="I17" s="199"/>
      <c r="J17" s="199"/>
      <c r="K17" s="199" t="s">
        <v>544</v>
      </c>
      <c r="L17" s="199"/>
      <c r="M17" s="199"/>
    </row>
    <row r="18" spans="1:27" ht="24" customHeight="1" x14ac:dyDescent="0.25">
      <c r="A18" s="197"/>
      <c r="B18" s="197"/>
      <c r="C18" s="197"/>
      <c r="D18" s="197"/>
      <c r="E18" s="197"/>
      <c r="F18" s="197"/>
      <c r="G18" s="198"/>
      <c r="H18" s="14" t="s">
        <v>355</v>
      </c>
      <c r="I18" s="15" t="s">
        <v>356</v>
      </c>
      <c r="J18" s="16" t="s">
        <v>357</v>
      </c>
      <c r="K18" s="17" t="s">
        <v>358</v>
      </c>
      <c r="L18" s="17" t="s">
        <v>359</v>
      </c>
      <c r="M18" s="18" t="s">
        <v>360</v>
      </c>
    </row>
    <row r="19" spans="1:27" ht="93" customHeight="1" x14ac:dyDescent="0.25">
      <c r="A19" s="200" t="s">
        <v>296</v>
      </c>
      <c r="B19" s="206" t="s">
        <v>297</v>
      </c>
      <c r="C19" s="22" t="s">
        <v>298</v>
      </c>
      <c r="D19" s="22" t="s">
        <v>299</v>
      </c>
      <c r="E19" s="22" t="s">
        <v>300</v>
      </c>
      <c r="F19" s="23">
        <v>1</v>
      </c>
      <c r="G19" s="20">
        <v>1</v>
      </c>
      <c r="H19" s="19" t="s">
        <v>383</v>
      </c>
      <c r="I19" s="50">
        <v>0</v>
      </c>
      <c r="J19" s="20">
        <v>1</v>
      </c>
      <c r="K19" s="19">
        <v>30</v>
      </c>
      <c r="L19" s="61">
        <v>30</v>
      </c>
      <c r="M19" s="21">
        <f t="shared" ref="M19" si="6">(K19/L19)</f>
        <v>1</v>
      </c>
      <c r="Q19">
        <v>3</v>
      </c>
      <c r="R19">
        <v>6</v>
      </c>
      <c r="S19">
        <v>9</v>
      </c>
      <c r="T19">
        <v>12</v>
      </c>
      <c r="U19">
        <f>SUM(Q19:T19)</f>
        <v>30</v>
      </c>
      <c r="W19">
        <v>3</v>
      </c>
      <c r="X19">
        <v>6</v>
      </c>
      <c r="Y19">
        <v>9</v>
      </c>
      <c r="Z19">
        <v>12</v>
      </c>
      <c r="AA19">
        <f>SUM(W19:Z19)</f>
        <v>30</v>
      </c>
    </row>
    <row r="20" spans="1:27" ht="93" customHeight="1" x14ac:dyDescent="0.25">
      <c r="A20" s="200"/>
      <c r="B20" s="208"/>
      <c r="C20" s="22" t="s">
        <v>301</v>
      </c>
      <c r="D20" s="22" t="s">
        <v>302</v>
      </c>
      <c r="E20" s="19" t="s">
        <v>303</v>
      </c>
      <c r="F20" s="23">
        <v>1</v>
      </c>
      <c r="G20" s="20">
        <v>1</v>
      </c>
      <c r="H20" s="19" t="s">
        <v>383</v>
      </c>
      <c r="I20" s="50">
        <f t="shared" ref="I20" si="7">F20</f>
        <v>1</v>
      </c>
      <c r="J20" s="20">
        <v>1</v>
      </c>
      <c r="K20" s="61">
        <v>1000</v>
      </c>
      <c r="L20" s="61">
        <v>1184</v>
      </c>
      <c r="M20" s="21">
        <f t="shared" ref="M20" si="8">(K20/L20)</f>
        <v>0.84459459459459463</v>
      </c>
      <c r="Q20">
        <v>229</v>
      </c>
      <c r="R20">
        <v>229</v>
      </c>
      <c r="S20">
        <v>271</v>
      </c>
      <c r="T20">
        <v>271</v>
      </c>
      <c r="U20">
        <f>SUM(Q20:T20)</f>
        <v>1000</v>
      </c>
      <c r="W20">
        <v>296</v>
      </c>
      <c r="X20">
        <v>296</v>
      </c>
      <c r="Y20">
        <v>296</v>
      </c>
      <c r="Z20">
        <v>296</v>
      </c>
      <c r="AA20">
        <f>SUM(W20:Z20)</f>
        <v>1184</v>
      </c>
    </row>
    <row r="23" spans="1:27" ht="15" customHeight="1" x14ac:dyDescent="0.25">
      <c r="A23" s="216" t="s">
        <v>548</v>
      </c>
      <c r="B23" s="217"/>
      <c r="C23" s="217"/>
      <c r="D23" s="216" t="s">
        <v>549</v>
      </c>
      <c r="E23" s="216"/>
      <c r="F23" s="216"/>
      <c r="G23" s="216" t="s">
        <v>550</v>
      </c>
      <c r="H23" s="217"/>
      <c r="I23" s="217"/>
      <c r="J23" s="216" t="s">
        <v>519</v>
      </c>
      <c r="K23" s="217"/>
      <c r="L23" s="217"/>
      <c r="M23" s="217"/>
      <c r="N23" s="11"/>
    </row>
    <row r="24" spans="1:27" x14ac:dyDescent="0.25">
      <c r="A24" s="218" t="s">
        <v>520</v>
      </c>
      <c r="B24" s="218"/>
      <c r="C24" s="218"/>
      <c r="D24" s="218" t="s">
        <v>521</v>
      </c>
      <c r="E24" s="218"/>
      <c r="F24" s="218"/>
      <c r="G24" s="218" t="s">
        <v>551</v>
      </c>
      <c r="H24" s="218"/>
      <c r="I24" s="218"/>
      <c r="J24" s="218" t="s">
        <v>522</v>
      </c>
      <c r="K24" s="218"/>
      <c r="L24" s="218"/>
      <c r="M24" s="218"/>
      <c r="N24" s="11"/>
    </row>
  </sheetData>
  <mergeCells count="46">
    <mergeCell ref="A23:C23"/>
    <mergeCell ref="D23:F23"/>
    <mergeCell ref="G23:I23"/>
    <mergeCell ref="J23:M23"/>
    <mergeCell ref="A24:C24"/>
    <mergeCell ref="D24:F24"/>
    <mergeCell ref="G24:I24"/>
    <mergeCell ref="J24:M24"/>
    <mergeCell ref="H11:J11"/>
    <mergeCell ref="K11:M11"/>
    <mergeCell ref="A10:K10"/>
    <mergeCell ref="A17:A18"/>
    <mergeCell ref="B17:B18"/>
    <mergeCell ref="C17:C18"/>
    <mergeCell ref="D17:D18"/>
    <mergeCell ref="E17:E18"/>
    <mergeCell ref="F17:F18"/>
    <mergeCell ref="G17:G18"/>
    <mergeCell ref="H17:J17"/>
    <mergeCell ref="K17:M17"/>
    <mergeCell ref="A16:K16"/>
    <mergeCell ref="A14:A15"/>
    <mergeCell ref="B14:B15"/>
    <mergeCell ref="D11:D12"/>
    <mergeCell ref="A1:M1"/>
    <mergeCell ref="A2:M2"/>
    <mergeCell ref="A3:M3"/>
    <mergeCell ref="A4:K4"/>
    <mergeCell ref="A6:A7"/>
    <mergeCell ref="B6:B7"/>
    <mergeCell ref="C6:C7"/>
    <mergeCell ref="D6:D7"/>
    <mergeCell ref="E6:E7"/>
    <mergeCell ref="F6:F7"/>
    <mergeCell ref="G6:G7"/>
    <mergeCell ref="H6:J6"/>
    <mergeCell ref="K6:M6"/>
    <mergeCell ref="A5:K5"/>
    <mergeCell ref="E11:E12"/>
    <mergeCell ref="F11:F12"/>
    <mergeCell ref="G11:G12"/>
    <mergeCell ref="A19:A20"/>
    <mergeCell ref="B19:B20"/>
    <mergeCell ref="A11:A12"/>
    <mergeCell ref="B11:B12"/>
    <mergeCell ref="C11:C12"/>
  </mergeCells>
  <conditionalFormatting sqref="M13:M15">
    <cfRule type="cellIs" dxfId="29" priority="16" operator="greaterThan">
      <formula>I13</formula>
    </cfRule>
    <cfRule type="cellIs" dxfId="28" priority="17" operator="equal">
      <formula>I13</formula>
    </cfRule>
    <cfRule type="cellIs" dxfId="27" priority="18" operator="lessThan">
      <formula>I13</formula>
    </cfRule>
  </conditionalFormatting>
  <conditionalFormatting sqref="M13:M15">
    <cfRule type="cellIs" dxfId="26" priority="13" operator="greaterThan">
      <formula>I13</formula>
    </cfRule>
    <cfRule type="cellIs" dxfId="25" priority="14" operator="equal">
      <formula>I13</formula>
    </cfRule>
    <cfRule type="cellIs" dxfId="24" priority="15" operator="lessThan">
      <formula>I13</formula>
    </cfRule>
  </conditionalFormatting>
  <conditionalFormatting sqref="M19:M20">
    <cfRule type="cellIs" dxfId="23" priority="10" operator="greaterThan">
      <formula>I19</formula>
    </cfRule>
    <cfRule type="cellIs" dxfId="22" priority="11" operator="equal">
      <formula>I19</formula>
    </cfRule>
    <cfRule type="cellIs" dxfId="21" priority="12" operator="lessThan">
      <formula>I19</formula>
    </cfRule>
  </conditionalFormatting>
  <conditionalFormatting sqref="M19:M20">
    <cfRule type="cellIs" dxfId="20" priority="7" operator="greaterThan">
      <formula>I19</formula>
    </cfRule>
    <cfRule type="cellIs" dxfId="19" priority="8" operator="equal">
      <formula>I19</formula>
    </cfRule>
    <cfRule type="cellIs" dxfId="18" priority="9" operator="lessThan">
      <formula>I19</formula>
    </cfRule>
  </conditionalFormatting>
  <conditionalFormatting sqref="M8">
    <cfRule type="cellIs" dxfId="17" priority="4" operator="greaterThan">
      <formula>I8</formula>
    </cfRule>
    <cfRule type="cellIs" dxfId="16" priority="5" operator="equal">
      <formula>I8</formula>
    </cfRule>
    <cfRule type="cellIs" dxfId="15" priority="6" operator="lessThan">
      <formula>I8</formula>
    </cfRule>
  </conditionalFormatting>
  <conditionalFormatting sqref="M8">
    <cfRule type="cellIs" dxfId="14" priority="1" operator="greaterThan">
      <formula>I8</formula>
    </cfRule>
    <cfRule type="cellIs" dxfId="13" priority="2" operator="equal">
      <formula>I8</formula>
    </cfRule>
    <cfRule type="cellIs" dxfId="12" priority="3" operator="lessThan">
      <formula>I8</formula>
    </cfRule>
  </conditionalFormatting>
  <hyperlinks>
    <hyperlink ref="M13" r:id="rId1" display="siapa_2016\siapa_2016.xlsx" xr:uid="{00000000-0004-0000-1400-000000000000}"/>
    <hyperlink ref="M14" r:id="rId2" display="siapa_2016\siapa_2016.xlsx" xr:uid="{00000000-0004-0000-1400-000001000000}"/>
    <hyperlink ref="M15" r:id="rId3" display="siapa_2016\siapa_2016.xlsx" xr:uid="{00000000-0004-0000-1400-000002000000}"/>
    <hyperlink ref="M19" r:id="rId4" display="siapa_2016\siapa_2016.xlsx" xr:uid="{00000000-0004-0000-1400-000003000000}"/>
    <hyperlink ref="M20" r:id="rId5" display="siapa_2016\siapa_2016.xlsx" xr:uid="{00000000-0004-0000-1400-000004000000}"/>
    <hyperlink ref="M8" r:id="rId6" display="siapa_2016\siapa_2016.xlsx" xr:uid="{00000000-0004-0000-1400-000005000000}"/>
  </hyperlinks>
  <pageMargins left="1.1023622047244095" right="0.19685039370078741" top="0.35433070866141736" bottom="0.74803149606299213" header="0.31496062992125984" footer="0.31496062992125984"/>
  <pageSetup paperSize="5" scale="80" orientation="landscape" r:id="rId7"/>
  <headerFooter>
    <oddFooter>&amp;C&amp;P de &amp;N</oddFooter>
  </headerFooter>
  <drawing r:id="rId8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A17"/>
  <sheetViews>
    <sheetView topLeftCell="D1" zoomScaleNormal="100" workbookViewId="0">
      <selection activeCell="A3" sqref="A3:M3"/>
    </sheetView>
  </sheetViews>
  <sheetFormatPr baseColWidth="10" defaultRowHeight="15" x14ac:dyDescent="0.25"/>
  <cols>
    <col min="1" max="2" width="15.140625" style="11" customWidth="1"/>
    <col min="3" max="3" width="31" style="11" customWidth="1"/>
    <col min="4" max="4" width="24" style="11" customWidth="1"/>
    <col min="5" max="5" width="22.5703125" style="11" customWidth="1"/>
    <col min="6" max="7" width="11.42578125" style="11" customWidth="1"/>
    <col min="14" max="14" width="11.42578125" style="51"/>
    <col min="17" max="27" width="0" hidden="1" customWidth="1"/>
  </cols>
  <sheetData>
    <row r="1" spans="1:27" ht="23.25" customHeight="1" x14ac:dyDescent="0.25">
      <c r="A1" s="203" t="s">
        <v>388</v>
      </c>
      <c r="B1" s="203"/>
      <c r="C1" s="203"/>
      <c r="D1" s="203"/>
      <c r="E1" s="203"/>
      <c r="F1" s="203"/>
      <c r="G1" s="203"/>
      <c r="H1" s="203"/>
      <c r="I1" s="203"/>
      <c r="J1" s="203"/>
      <c r="K1" s="203"/>
      <c r="L1" s="203"/>
      <c r="M1" s="203"/>
    </row>
    <row r="2" spans="1:27" x14ac:dyDescent="0.25">
      <c r="A2" s="204" t="s">
        <v>389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</row>
    <row r="3" spans="1:27" x14ac:dyDescent="0.25">
      <c r="A3" s="204" t="s">
        <v>544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O3" s="142"/>
    </row>
    <row r="4" spans="1:27" ht="22.5" customHeight="1" x14ac:dyDescent="0.25">
      <c r="A4" s="214" t="s">
        <v>319</v>
      </c>
      <c r="B4" s="214"/>
      <c r="C4" s="214"/>
      <c r="D4" s="214"/>
      <c r="E4" s="214"/>
      <c r="F4" s="214"/>
      <c r="G4" s="214"/>
      <c r="H4" s="214"/>
      <c r="I4" s="214"/>
      <c r="J4" s="214"/>
      <c r="K4" s="214"/>
      <c r="M4" s="13"/>
    </row>
    <row r="5" spans="1:27" ht="22.5" customHeight="1" x14ac:dyDescent="0.25">
      <c r="A5" s="196" t="s">
        <v>0</v>
      </c>
      <c r="B5" s="196"/>
      <c r="C5" s="196"/>
      <c r="D5" s="196"/>
      <c r="E5" s="196"/>
      <c r="F5" s="196"/>
      <c r="G5" s="196"/>
      <c r="H5" s="196"/>
      <c r="I5" s="196"/>
      <c r="J5" s="196"/>
      <c r="K5" s="196"/>
      <c r="L5" s="41"/>
      <c r="M5" s="13"/>
    </row>
    <row r="6" spans="1:27" ht="14.25" customHeight="1" x14ac:dyDescent="0.25">
      <c r="A6" s="197" t="s">
        <v>1</v>
      </c>
      <c r="B6" s="197" t="s">
        <v>313</v>
      </c>
      <c r="C6" s="197" t="s">
        <v>2</v>
      </c>
      <c r="D6" s="197" t="s">
        <v>3</v>
      </c>
      <c r="E6" s="197" t="s">
        <v>4</v>
      </c>
      <c r="F6" s="197" t="s">
        <v>312</v>
      </c>
      <c r="G6" s="198" t="s">
        <v>5</v>
      </c>
      <c r="H6" s="199" t="s">
        <v>354</v>
      </c>
      <c r="I6" s="199"/>
      <c r="J6" s="199"/>
      <c r="K6" s="199" t="s">
        <v>544</v>
      </c>
      <c r="L6" s="199"/>
      <c r="M6" s="199"/>
    </row>
    <row r="7" spans="1:27" s="3" customFormat="1" ht="23.25" customHeight="1" x14ac:dyDescent="0.25">
      <c r="A7" s="197"/>
      <c r="B7" s="197"/>
      <c r="C7" s="197"/>
      <c r="D7" s="197"/>
      <c r="E7" s="197"/>
      <c r="F7" s="197"/>
      <c r="G7" s="198"/>
      <c r="H7" s="14" t="s">
        <v>355</v>
      </c>
      <c r="I7" s="15" t="s">
        <v>356</v>
      </c>
      <c r="J7" s="16" t="s">
        <v>357</v>
      </c>
      <c r="K7" s="17" t="s">
        <v>358</v>
      </c>
      <c r="L7" s="17" t="s">
        <v>359</v>
      </c>
      <c r="M7" s="18" t="s">
        <v>360</v>
      </c>
      <c r="N7" s="51"/>
      <c r="Q7" s="3">
        <v>1</v>
      </c>
      <c r="R7" s="3">
        <v>2</v>
      </c>
      <c r="S7" s="3">
        <v>3</v>
      </c>
      <c r="T7" s="3">
        <v>4</v>
      </c>
      <c r="U7" s="3" t="s">
        <v>475</v>
      </c>
      <c r="W7" s="3">
        <v>1</v>
      </c>
      <c r="X7" s="3">
        <v>2</v>
      </c>
      <c r="Y7" s="3">
        <v>3</v>
      </c>
      <c r="Z7" s="3">
        <v>4</v>
      </c>
      <c r="AA7" s="3" t="s">
        <v>475</v>
      </c>
    </row>
    <row r="8" spans="1:27" ht="45" x14ac:dyDescent="0.25">
      <c r="A8" s="200" t="s">
        <v>257</v>
      </c>
      <c r="B8" s="195" t="s">
        <v>258</v>
      </c>
      <c r="C8" s="27" t="s">
        <v>259</v>
      </c>
      <c r="D8" s="22" t="s">
        <v>260</v>
      </c>
      <c r="E8" s="22" t="s">
        <v>261</v>
      </c>
      <c r="F8" s="23">
        <v>1</v>
      </c>
      <c r="G8" s="23">
        <v>1</v>
      </c>
      <c r="H8" s="19" t="s">
        <v>383</v>
      </c>
      <c r="I8" s="50">
        <f t="shared" ref="I8" si="0">F8</f>
        <v>1</v>
      </c>
      <c r="J8" s="20">
        <v>1</v>
      </c>
      <c r="K8" s="19">
        <v>54</v>
      </c>
      <c r="L8" s="61">
        <v>101</v>
      </c>
      <c r="M8" s="21">
        <f>(K8/L8)</f>
        <v>0.53465346534653468</v>
      </c>
      <c r="Q8">
        <v>0</v>
      </c>
      <c r="R8">
        <v>6</v>
      </c>
      <c r="S8">
        <v>17</v>
      </c>
      <c r="T8">
        <v>31</v>
      </c>
      <c r="U8">
        <f>SUM(Q8:T8)</f>
        <v>54</v>
      </c>
      <c r="W8">
        <v>0</v>
      </c>
      <c r="X8">
        <v>45</v>
      </c>
      <c r="Y8">
        <v>25</v>
      </c>
      <c r="Z8">
        <v>31</v>
      </c>
      <c r="AA8">
        <f>SUM(W8:Z8)</f>
        <v>101</v>
      </c>
    </row>
    <row r="9" spans="1:27" ht="33.75" x14ac:dyDescent="0.25">
      <c r="A9" s="200"/>
      <c r="B9" s="195"/>
      <c r="C9" s="27" t="s">
        <v>262</v>
      </c>
      <c r="D9" s="22" t="s">
        <v>263</v>
      </c>
      <c r="E9" s="22" t="s">
        <v>264</v>
      </c>
      <c r="F9" s="23">
        <v>0</v>
      </c>
      <c r="G9" s="23">
        <v>0.4</v>
      </c>
      <c r="H9" s="19" t="s">
        <v>361</v>
      </c>
      <c r="I9" s="20">
        <f t="shared" ref="I9:I13" si="1">F9</f>
        <v>0</v>
      </c>
      <c r="J9" s="19" t="s">
        <v>362</v>
      </c>
      <c r="K9" s="61">
        <v>50</v>
      </c>
      <c r="L9" s="61">
        <v>50</v>
      </c>
      <c r="M9" s="21">
        <f>(K9/L9)</f>
        <v>1</v>
      </c>
      <c r="Q9">
        <v>50</v>
      </c>
      <c r="R9">
        <v>0</v>
      </c>
      <c r="S9">
        <v>0</v>
      </c>
      <c r="T9">
        <v>0</v>
      </c>
      <c r="U9">
        <f t="shared" ref="U9:U13" si="2">SUM(Q9:T9)</f>
        <v>50</v>
      </c>
      <c r="W9">
        <v>50</v>
      </c>
      <c r="X9">
        <v>0</v>
      </c>
      <c r="Y9">
        <v>0</v>
      </c>
      <c r="Z9">
        <v>0</v>
      </c>
      <c r="AA9">
        <f t="shared" ref="AA9:AA13" si="3">SUM(W9:Z9)</f>
        <v>50</v>
      </c>
    </row>
    <row r="10" spans="1:27" ht="33.75" x14ac:dyDescent="0.25">
      <c r="A10" s="200"/>
      <c r="B10" s="195"/>
      <c r="C10" s="27" t="s">
        <v>265</v>
      </c>
      <c r="D10" s="22" t="s">
        <v>266</v>
      </c>
      <c r="E10" s="22" t="s">
        <v>267</v>
      </c>
      <c r="F10" s="23">
        <v>1</v>
      </c>
      <c r="G10" s="23">
        <v>1</v>
      </c>
      <c r="H10" s="19" t="s">
        <v>383</v>
      </c>
      <c r="I10" s="50">
        <f t="shared" si="1"/>
        <v>1</v>
      </c>
      <c r="J10" s="20">
        <v>1</v>
      </c>
      <c r="K10" s="61">
        <v>9</v>
      </c>
      <c r="L10" s="61">
        <v>20</v>
      </c>
      <c r="M10" s="21">
        <f t="shared" ref="M10:M12" si="4">(K10/L10)</f>
        <v>0.45</v>
      </c>
      <c r="Q10">
        <v>3</v>
      </c>
      <c r="R10">
        <v>3</v>
      </c>
      <c r="S10">
        <v>3</v>
      </c>
      <c r="T10">
        <v>0</v>
      </c>
      <c r="U10">
        <f t="shared" si="2"/>
        <v>9</v>
      </c>
      <c r="W10">
        <v>5</v>
      </c>
      <c r="X10">
        <v>5</v>
      </c>
      <c r="Y10">
        <v>5</v>
      </c>
      <c r="Z10">
        <v>5</v>
      </c>
      <c r="AA10">
        <f t="shared" si="3"/>
        <v>20</v>
      </c>
    </row>
    <row r="11" spans="1:27" ht="33.75" x14ac:dyDescent="0.25">
      <c r="A11" s="200"/>
      <c r="B11" s="195"/>
      <c r="C11" s="27" t="s">
        <v>268</v>
      </c>
      <c r="D11" s="22" t="s">
        <v>269</v>
      </c>
      <c r="E11" s="22" t="s">
        <v>270</v>
      </c>
      <c r="F11" s="23">
        <v>0.84</v>
      </c>
      <c r="G11" s="23">
        <v>0.88</v>
      </c>
      <c r="H11" s="19" t="s">
        <v>400</v>
      </c>
      <c r="I11" s="20">
        <f t="shared" si="1"/>
        <v>0.84</v>
      </c>
      <c r="J11" s="19" t="s">
        <v>401</v>
      </c>
      <c r="K11" s="61">
        <v>336</v>
      </c>
      <c r="L11" s="61">
        <v>380</v>
      </c>
      <c r="M11" s="21">
        <f t="shared" si="4"/>
        <v>0.88421052631578945</v>
      </c>
      <c r="Q11">
        <v>89</v>
      </c>
      <c r="R11">
        <v>84</v>
      </c>
      <c r="S11">
        <v>84</v>
      </c>
      <c r="T11">
        <v>79</v>
      </c>
      <c r="U11">
        <f t="shared" si="2"/>
        <v>336</v>
      </c>
      <c r="W11">
        <v>95</v>
      </c>
      <c r="X11">
        <v>95</v>
      </c>
      <c r="Y11">
        <v>95</v>
      </c>
      <c r="Z11">
        <v>95</v>
      </c>
      <c r="AA11">
        <f t="shared" si="3"/>
        <v>380</v>
      </c>
    </row>
    <row r="12" spans="1:27" ht="33.75" x14ac:dyDescent="0.25">
      <c r="A12" s="200"/>
      <c r="B12" s="195" t="s">
        <v>271</v>
      </c>
      <c r="C12" s="27" t="s">
        <v>272</v>
      </c>
      <c r="D12" s="22" t="s">
        <v>273</v>
      </c>
      <c r="E12" s="22" t="s">
        <v>274</v>
      </c>
      <c r="F12" s="23">
        <v>0.5</v>
      </c>
      <c r="G12" s="23">
        <v>0.7</v>
      </c>
      <c r="H12" s="19" t="s">
        <v>365</v>
      </c>
      <c r="I12" s="20">
        <f t="shared" si="1"/>
        <v>0.5</v>
      </c>
      <c r="J12" s="19" t="s">
        <v>366</v>
      </c>
      <c r="K12" s="61">
        <v>233</v>
      </c>
      <c r="L12" s="61">
        <v>244</v>
      </c>
      <c r="M12" s="21">
        <f t="shared" si="4"/>
        <v>0.95491803278688525</v>
      </c>
      <c r="Q12">
        <v>58</v>
      </c>
      <c r="R12">
        <v>58</v>
      </c>
      <c r="S12">
        <v>59</v>
      </c>
      <c r="T12">
        <v>58</v>
      </c>
      <c r="U12">
        <f t="shared" si="2"/>
        <v>233</v>
      </c>
      <c r="W12">
        <v>60</v>
      </c>
      <c r="X12">
        <v>60</v>
      </c>
      <c r="Y12">
        <v>62</v>
      </c>
      <c r="Z12">
        <v>62</v>
      </c>
      <c r="AA12">
        <f t="shared" si="3"/>
        <v>244</v>
      </c>
    </row>
    <row r="13" spans="1:27" ht="135.75" customHeight="1" x14ac:dyDescent="0.25">
      <c r="A13" s="200"/>
      <c r="B13" s="195"/>
      <c r="C13" s="49" t="s">
        <v>275</v>
      </c>
      <c r="D13" s="19" t="s">
        <v>276</v>
      </c>
      <c r="E13" s="19" t="s">
        <v>277</v>
      </c>
      <c r="F13" s="20">
        <v>0</v>
      </c>
      <c r="G13" s="23">
        <v>0.1</v>
      </c>
      <c r="H13" s="19" t="s">
        <v>361</v>
      </c>
      <c r="I13" s="20">
        <f t="shared" si="1"/>
        <v>0</v>
      </c>
      <c r="J13" s="19" t="s">
        <v>362</v>
      </c>
      <c r="K13" s="161">
        <v>87015558.033399999</v>
      </c>
      <c r="L13" s="161">
        <v>65057749.053299993</v>
      </c>
      <c r="M13" s="21">
        <f>(K13/L13)-1</f>
        <v>0.33751258381396787</v>
      </c>
      <c r="Q13">
        <v>1.05</v>
      </c>
      <c r="R13">
        <v>226682.43340000001</v>
      </c>
      <c r="S13">
        <v>22680628.949999999</v>
      </c>
      <c r="T13">
        <v>64108245.600000001</v>
      </c>
      <c r="U13">
        <f t="shared" si="2"/>
        <v>87015558.033399999</v>
      </c>
      <c r="W13">
        <v>1</v>
      </c>
      <c r="X13">
        <v>262520.12329999998</v>
      </c>
      <c r="Y13">
        <v>20247025.27</v>
      </c>
      <c r="Z13">
        <v>44548202.659999996</v>
      </c>
      <c r="AA13">
        <f t="shared" si="3"/>
        <v>65057749.053299993</v>
      </c>
    </row>
    <row r="16" spans="1:27" ht="15" customHeight="1" x14ac:dyDescent="0.25">
      <c r="A16" s="216" t="s">
        <v>548</v>
      </c>
      <c r="B16" s="217"/>
      <c r="C16" s="217"/>
      <c r="D16" s="216" t="s">
        <v>549</v>
      </c>
      <c r="E16" s="216"/>
      <c r="F16" s="216"/>
      <c r="G16" s="216" t="s">
        <v>550</v>
      </c>
      <c r="H16" s="217"/>
      <c r="I16" s="217"/>
      <c r="J16" s="216" t="s">
        <v>519</v>
      </c>
      <c r="K16" s="217"/>
      <c r="L16" s="217"/>
      <c r="M16" s="217"/>
      <c r="N16" s="11"/>
    </row>
    <row r="17" spans="1:14" x14ac:dyDescent="0.25">
      <c r="A17" s="218" t="s">
        <v>520</v>
      </c>
      <c r="B17" s="218"/>
      <c r="C17" s="218"/>
      <c r="D17" s="218" t="s">
        <v>521</v>
      </c>
      <c r="E17" s="218"/>
      <c r="F17" s="218"/>
      <c r="G17" s="218" t="s">
        <v>551</v>
      </c>
      <c r="H17" s="218"/>
      <c r="I17" s="218"/>
      <c r="J17" s="218" t="s">
        <v>522</v>
      </c>
      <c r="K17" s="218"/>
      <c r="L17" s="218"/>
      <c r="M17" s="218"/>
      <c r="N17" s="11"/>
    </row>
  </sheetData>
  <mergeCells count="25">
    <mergeCell ref="A16:C16"/>
    <mergeCell ref="D16:F16"/>
    <mergeCell ref="G16:I16"/>
    <mergeCell ref="J16:M16"/>
    <mergeCell ref="A17:C17"/>
    <mergeCell ref="D17:F17"/>
    <mergeCell ref="G17:I17"/>
    <mergeCell ref="J17:M17"/>
    <mergeCell ref="A1:M1"/>
    <mergeCell ref="A2:M2"/>
    <mergeCell ref="A3:M3"/>
    <mergeCell ref="A4:K4"/>
    <mergeCell ref="A5:K5"/>
    <mergeCell ref="H6:J6"/>
    <mergeCell ref="K6:M6"/>
    <mergeCell ref="B8:B11"/>
    <mergeCell ref="B12:B13"/>
    <mergeCell ref="A8:A13"/>
    <mergeCell ref="A6:A7"/>
    <mergeCell ref="B6:B7"/>
    <mergeCell ref="C6:C7"/>
    <mergeCell ref="D6:D7"/>
    <mergeCell ref="E6:E7"/>
    <mergeCell ref="F6:F7"/>
    <mergeCell ref="G6:G7"/>
  </mergeCells>
  <conditionalFormatting sqref="M8:M13">
    <cfRule type="cellIs" dxfId="11" priority="4" operator="greaterThan">
      <formula>I8</formula>
    </cfRule>
    <cfRule type="cellIs" dxfId="10" priority="5" operator="equal">
      <formula>I8</formula>
    </cfRule>
    <cfRule type="cellIs" dxfId="9" priority="6" operator="lessThan">
      <formula>I8</formula>
    </cfRule>
  </conditionalFormatting>
  <conditionalFormatting sqref="M8:M13">
    <cfRule type="cellIs" dxfId="8" priority="1" operator="greaterThan">
      <formula>I8</formula>
    </cfRule>
    <cfRule type="cellIs" dxfId="7" priority="2" operator="equal">
      <formula>I8</formula>
    </cfRule>
    <cfRule type="cellIs" dxfId="6" priority="3" operator="lessThan">
      <formula>I8</formula>
    </cfRule>
  </conditionalFormatting>
  <hyperlinks>
    <hyperlink ref="M9" r:id="rId1" display="siapa_2016\siapa_2016_1.xlsx" xr:uid="{00000000-0004-0000-1500-000000000000}"/>
    <hyperlink ref="M10" r:id="rId2" display="siapa_2016\siapa_2016_10.xls" xr:uid="{00000000-0004-0000-1500-000001000000}"/>
    <hyperlink ref="M11" r:id="rId3" display="siapa_2016\siapa_2016.xlsx" xr:uid="{00000000-0004-0000-1500-000002000000}"/>
    <hyperlink ref="M12" r:id="rId4" display="siapa_2016\siapa_2016_1.xlsx" xr:uid="{00000000-0004-0000-1500-000003000000}"/>
    <hyperlink ref="M13" r:id="rId5" display="siapa_2016\siapa_2016_10.xls" xr:uid="{00000000-0004-0000-1500-000004000000}"/>
    <hyperlink ref="M8" r:id="rId6" display="siapa_2016\siapa_2016_1.xlsx" xr:uid="{00000000-0004-0000-1500-000005000000}"/>
  </hyperlinks>
  <pageMargins left="1.1023622047244095" right="0.19685039370078741" top="0.35433070866141736" bottom="0.74803149606299213" header="0.31496062992125984" footer="0.31496062992125984"/>
  <pageSetup paperSize="5" scale="80" orientation="landscape" r:id="rId7"/>
  <headerFooter>
    <oddFooter>&amp;C&amp;P de &amp;N</oddFooter>
  </headerFooter>
  <drawing r:id="rId8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A14"/>
  <sheetViews>
    <sheetView tabSelected="1" topLeftCell="D1" zoomScaleNormal="100" workbookViewId="0">
      <selection activeCell="A2" sqref="A2:M2"/>
    </sheetView>
  </sheetViews>
  <sheetFormatPr baseColWidth="10" defaultRowHeight="15" x14ac:dyDescent="0.25"/>
  <cols>
    <col min="1" max="2" width="15.140625" customWidth="1"/>
    <col min="3" max="3" width="31" customWidth="1"/>
    <col min="4" max="4" width="24" customWidth="1"/>
    <col min="5" max="5" width="22.5703125" customWidth="1"/>
    <col min="6" max="7" width="11.42578125" customWidth="1"/>
    <col min="14" max="14" width="11.42578125" style="51"/>
    <col min="17" max="27" width="0" hidden="1" customWidth="1"/>
  </cols>
  <sheetData>
    <row r="1" spans="1:27" ht="23.25" customHeight="1" x14ac:dyDescent="0.25">
      <c r="A1" s="203" t="s">
        <v>388</v>
      </c>
      <c r="B1" s="203"/>
      <c r="C1" s="203"/>
      <c r="D1" s="203"/>
      <c r="E1" s="203"/>
      <c r="F1" s="203"/>
      <c r="G1" s="203"/>
      <c r="H1" s="203"/>
      <c r="I1" s="203"/>
      <c r="J1" s="203"/>
      <c r="K1" s="203"/>
      <c r="L1" s="203"/>
      <c r="M1" s="203"/>
    </row>
    <row r="2" spans="1:27" x14ac:dyDescent="0.25">
      <c r="A2" s="204" t="s">
        <v>389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</row>
    <row r="3" spans="1:27" x14ac:dyDescent="0.25">
      <c r="A3" s="204" t="s">
        <v>544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O3" s="142"/>
    </row>
    <row r="4" spans="1:27" ht="22.5" customHeight="1" x14ac:dyDescent="0.25">
      <c r="A4" s="214" t="s">
        <v>349</v>
      </c>
      <c r="B4" s="214"/>
      <c r="C4" s="214"/>
      <c r="D4" s="214"/>
      <c r="E4" s="214"/>
      <c r="F4" s="214"/>
      <c r="G4" s="214"/>
      <c r="H4" s="214"/>
      <c r="I4" s="214"/>
      <c r="J4" s="214"/>
      <c r="K4" s="214"/>
      <c r="M4" s="13"/>
    </row>
    <row r="5" spans="1:27" ht="22.5" customHeight="1" x14ac:dyDescent="0.25">
      <c r="A5" s="196" t="s">
        <v>0</v>
      </c>
      <c r="B5" s="196"/>
      <c r="C5" s="196"/>
      <c r="D5" s="196"/>
      <c r="E5" s="196"/>
      <c r="F5" s="196"/>
      <c r="G5" s="196"/>
      <c r="H5" s="196"/>
      <c r="I5" s="196"/>
      <c r="J5" s="196"/>
      <c r="K5" s="196"/>
      <c r="L5" s="41"/>
      <c r="M5" s="13"/>
    </row>
    <row r="6" spans="1:27" ht="14.25" customHeight="1" x14ac:dyDescent="0.25">
      <c r="A6" s="197" t="s">
        <v>1</v>
      </c>
      <c r="B6" s="197" t="s">
        <v>313</v>
      </c>
      <c r="C6" s="197" t="s">
        <v>2</v>
      </c>
      <c r="D6" s="197" t="s">
        <v>3</v>
      </c>
      <c r="E6" s="197" t="s">
        <v>4</v>
      </c>
      <c r="F6" s="197" t="s">
        <v>312</v>
      </c>
      <c r="G6" s="198" t="s">
        <v>5</v>
      </c>
      <c r="H6" s="199" t="s">
        <v>354</v>
      </c>
      <c r="I6" s="199"/>
      <c r="J6" s="199"/>
      <c r="K6" s="199" t="s">
        <v>544</v>
      </c>
      <c r="L6" s="199"/>
      <c r="M6" s="199"/>
    </row>
    <row r="7" spans="1:27" s="3" customFormat="1" ht="23.25" customHeight="1" x14ac:dyDescent="0.25">
      <c r="A7" s="197"/>
      <c r="B7" s="197"/>
      <c r="C7" s="197"/>
      <c r="D7" s="197"/>
      <c r="E7" s="197"/>
      <c r="F7" s="197"/>
      <c r="G7" s="198"/>
      <c r="H7" s="14" t="s">
        <v>355</v>
      </c>
      <c r="I7" s="15" t="s">
        <v>356</v>
      </c>
      <c r="J7" s="16" t="s">
        <v>357</v>
      </c>
      <c r="K7" s="17" t="s">
        <v>358</v>
      </c>
      <c r="L7" s="17" t="s">
        <v>359</v>
      </c>
      <c r="M7" s="18" t="s">
        <v>360</v>
      </c>
      <c r="N7" s="51"/>
      <c r="Q7" s="3">
        <v>1</v>
      </c>
      <c r="R7" s="3">
        <v>2</v>
      </c>
      <c r="S7" s="3">
        <v>3</v>
      </c>
      <c r="T7" s="3">
        <v>4</v>
      </c>
      <c r="U7" s="3" t="s">
        <v>475</v>
      </c>
      <c r="W7" s="3">
        <v>1</v>
      </c>
      <c r="X7" s="3">
        <v>2</v>
      </c>
      <c r="Y7" s="3">
        <v>3</v>
      </c>
      <c r="Z7" s="3">
        <v>4</v>
      </c>
      <c r="AA7" s="3" t="s">
        <v>475</v>
      </c>
    </row>
    <row r="8" spans="1:27" ht="78.75" x14ac:dyDescent="0.25">
      <c r="A8" s="200" t="s">
        <v>346</v>
      </c>
      <c r="B8" s="22" t="s">
        <v>347</v>
      </c>
      <c r="C8" s="19" t="s">
        <v>338</v>
      </c>
      <c r="D8" s="19" t="s">
        <v>339</v>
      </c>
      <c r="E8" s="19" t="s">
        <v>340</v>
      </c>
      <c r="F8" s="23">
        <v>0.5</v>
      </c>
      <c r="G8" s="23">
        <v>0.7</v>
      </c>
      <c r="H8" s="19" t="s">
        <v>365</v>
      </c>
      <c r="I8" s="20">
        <f>F8</f>
        <v>0.5</v>
      </c>
      <c r="J8" s="19" t="s">
        <v>366</v>
      </c>
      <c r="K8" s="19">
        <v>13846</v>
      </c>
      <c r="L8" s="61">
        <v>13846</v>
      </c>
      <c r="M8" s="21">
        <f>(K8/L8)</f>
        <v>1</v>
      </c>
      <c r="Q8">
        <v>3672</v>
      </c>
      <c r="R8">
        <v>7409</v>
      </c>
      <c r="S8">
        <v>1710</v>
      </c>
      <c r="T8">
        <v>1055</v>
      </c>
      <c r="U8">
        <f>SUM(Q8:T8)</f>
        <v>13846</v>
      </c>
      <c r="W8">
        <v>3672</v>
      </c>
      <c r="X8">
        <v>7409</v>
      </c>
      <c r="Y8">
        <v>1710</v>
      </c>
      <c r="Z8">
        <v>1055</v>
      </c>
      <c r="AA8">
        <f>SUM(W8:Z8)</f>
        <v>13846</v>
      </c>
    </row>
    <row r="9" spans="1:27" ht="33.75" x14ac:dyDescent="0.25">
      <c r="A9" s="200"/>
      <c r="B9" s="215" t="s">
        <v>217</v>
      </c>
      <c r="C9" s="19" t="s">
        <v>341</v>
      </c>
      <c r="D9" s="19" t="s">
        <v>342</v>
      </c>
      <c r="E9" s="19" t="s">
        <v>343</v>
      </c>
      <c r="F9" s="23">
        <v>0.6</v>
      </c>
      <c r="G9" s="23">
        <v>0.8</v>
      </c>
      <c r="H9" s="19" t="s">
        <v>392</v>
      </c>
      <c r="I9" s="20">
        <f t="shared" ref="I9:I10" si="0">F9</f>
        <v>0.6</v>
      </c>
      <c r="J9" s="19" t="s">
        <v>393</v>
      </c>
      <c r="K9" s="61">
        <v>332</v>
      </c>
      <c r="L9" s="61">
        <v>332</v>
      </c>
      <c r="M9" s="21">
        <f>(K9/L9)</f>
        <v>1</v>
      </c>
      <c r="Q9">
        <v>77</v>
      </c>
      <c r="R9">
        <v>146</v>
      </c>
      <c r="S9">
        <v>53</v>
      </c>
      <c r="T9">
        <v>56</v>
      </c>
      <c r="U9">
        <f t="shared" ref="U9:U10" si="1">SUM(Q9:T9)</f>
        <v>332</v>
      </c>
      <c r="W9">
        <v>77</v>
      </c>
      <c r="X9">
        <v>146</v>
      </c>
      <c r="Y9">
        <v>53</v>
      </c>
      <c r="Z9">
        <v>56</v>
      </c>
      <c r="AA9">
        <f t="shared" ref="AA9:AA10" si="2">SUM(W9:Z9)</f>
        <v>332</v>
      </c>
    </row>
    <row r="10" spans="1:27" ht="108" customHeight="1" x14ac:dyDescent="0.25">
      <c r="A10" s="200"/>
      <c r="B10" s="215"/>
      <c r="C10" s="19" t="s">
        <v>344</v>
      </c>
      <c r="D10" s="19" t="s">
        <v>345</v>
      </c>
      <c r="E10" s="19" t="s">
        <v>348</v>
      </c>
      <c r="F10" s="20">
        <v>0</v>
      </c>
      <c r="G10" s="23">
        <v>0.1</v>
      </c>
      <c r="H10" s="19" t="s">
        <v>361</v>
      </c>
      <c r="I10" s="20">
        <f t="shared" si="0"/>
        <v>0</v>
      </c>
      <c r="J10" s="19" t="s">
        <v>362</v>
      </c>
      <c r="K10" s="61">
        <v>24</v>
      </c>
      <c r="L10" s="61">
        <v>24</v>
      </c>
      <c r="M10" s="21">
        <f t="shared" ref="M10" si="3">(K10/L10)</f>
        <v>1</v>
      </c>
      <c r="Q10">
        <v>6</v>
      </c>
      <c r="R10">
        <v>12</v>
      </c>
      <c r="S10">
        <v>3</v>
      </c>
      <c r="T10">
        <v>3</v>
      </c>
      <c r="U10">
        <f t="shared" si="1"/>
        <v>24</v>
      </c>
      <c r="W10">
        <v>6</v>
      </c>
      <c r="X10">
        <v>12</v>
      </c>
      <c r="Y10">
        <v>3</v>
      </c>
      <c r="Z10">
        <v>3</v>
      </c>
      <c r="AA10">
        <f t="shared" si="2"/>
        <v>24</v>
      </c>
    </row>
    <row r="13" spans="1:27" ht="15" customHeight="1" x14ac:dyDescent="0.25">
      <c r="A13" s="216" t="s">
        <v>548</v>
      </c>
      <c r="B13" s="217"/>
      <c r="C13" s="217"/>
      <c r="D13" s="216" t="s">
        <v>549</v>
      </c>
      <c r="E13" s="216"/>
      <c r="F13" s="216"/>
      <c r="G13" s="216" t="s">
        <v>550</v>
      </c>
      <c r="H13" s="217"/>
      <c r="I13" s="217"/>
      <c r="J13" s="216" t="s">
        <v>519</v>
      </c>
      <c r="K13" s="217"/>
      <c r="L13" s="217"/>
      <c r="M13" s="217"/>
      <c r="N13" s="11"/>
    </row>
    <row r="14" spans="1:27" x14ac:dyDescent="0.25">
      <c r="A14" s="218" t="s">
        <v>520</v>
      </c>
      <c r="B14" s="218"/>
      <c r="C14" s="218"/>
      <c r="D14" s="218" t="s">
        <v>521</v>
      </c>
      <c r="E14" s="218"/>
      <c r="F14" s="218"/>
      <c r="G14" s="218" t="s">
        <v>551</v>
      </c>
      <c r="H14" s="218"/>
      <c r="I14" s="218"/>
      <c r="J14" s="218" t="s">
        <v>522</v>
      </c>
      <c r="K14" s="218"/>
      <c r="L14" s="218"/>
      <c r="M14" s="218"/>
      <c r="N14" s="11"/>
    </row>
  </sheetData>
  <mergeCells count="24">
    <mergeCell ref="A13:C13"/>
    <mergeCell ref="D13:F13"/>
    <mergeCell ref="G13:I13"/>
    <mergeCell ref="J13:M13"/>
    <mergeCell ref="A14:C14"/>
    <mergeCell ref="D14:F14"/>
    <mergeCell ref="G14:I14"/>
    <mergeCell ref="J14:M14"/>
    <mergeCell ref="K6:M6"/>
    <mergeCell ref="B9:B10"/>
    <mergeCell ref="A8:A10"/>
    <mergeCell ref="A1:M1"/>
    <mergeCell ref="A2:M2"/>
    <mergeCell ref="A3:M3"/>
    <mergeCell ref="A4:K4"/>
    <mergeCell ref="A5:K5"/>
    <mergeCell ref="A6:A7"/>
    <mergeCell ref="B6:B7"/>
    <mergeCell ref="C6:C7"/>
    <mergeCell ref="D6:D7"/>
    <mergeCell ref="E6:E7"/>
    <mergeCell ref="F6:F7"/>
    <mergeCell ref="G6:G7"/>
    <mergeCell ref="H6:J6"/>
  </mergeCells>
  <conditionalFormatting sqref="M8:M10">
    <cfRule type="cellIs" dxfId="5" priority="4" operator="greaterThan">
      <formula>I8</formula>
    </cfRule>
    <cfRule type="cellIs" dxfId="4" priority="5" operator="equal">
      <formula>I8</formula>
    </cfRule>
    <cfRule type="cellIs" dxfId="3" priority="6" operator="lessThan">
      <formula>I8</formula>
    </cfRule>
  </conditionalFormatting>
  <conditionalFormatting sqref="M8:M10">
    <cfRule type="cellIs" dxfId="2" priority="1" operator="greaterThan">
      <formula>I8</formula>
    </cfRule>
    <cfRule type="cellIs" dxfId="1" priority="2" operator="equal">
      <formula>I8</formula>
    </cfRule>
    <cfRule type="cellIs" dxfId="0" priority="3" operator="lessThan">
      <formula>I8</formula>
    </cfRule>
  </conditionalFormatting>
  <hyperlinks>
    <hyperlink ref="M8" r:id="rId1" display="siapa_2016\siapa_2016.xlsx" xr:uid="{00000000-0004-0000-1600-000000000000}"/>
    <hyperlink ref="M9" r:id="rId2" display="siapa_2016\siapa_2016_1.xlsx" xr:uid="{00000000-0004-0000-1600-000001000000}"/>
    <hyperlink ref="M10" r:id="rId3" display="siapa_2016\siapa_2016_10.xls" xr:uid="{00000000-0004-0000-1600-000002000000}"/>
  </hyperlinks>
  <pageMargins left="1.1023622047244095" right="0.19685039370078741" top="0.74803149606299213" bottom="0.74803149606299213" header="0.31496062992125984" footer="0.31496062992125984"/>
  <pageSetup paperSize="5" scale="80" orientation="landscape" r:id="rId4"/>
  <headerFooter>
    <oddFooter>&amp;C&amp;P de &amp;N</oddFooter>
  </headerFooter>
  <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A1:O9"/>
  <sheetViews>
    <sheetView zoomScaleNormal="100" workbookViewId="0">
      <selection activeCell="M7" sqref="M7"/>
    </sheetView>
  </sheetViews>
  <sheetFormatPr baseColWidth="10" defaultRowHeight="15" x14ac:dyDescent="0.25"/>
  <cols>
    <col min="1" max="2" width="15.140625" style="25" customWidth="1"/>
    <col min="3" max="3" width="31" style="25" customWidth="1"/>
    <col min="4" max="4" width="19.42578125" style="25" customWidth="1"/>
    <col min="5" max="5" width="22.5703125" style="25" customWidth="1"/>
    <col min="6" max="7" width="11.42578125" style="25" customWidth="1"/>
    <col min="11" max="11" width="12.42578125" customWidth="1"/>
    <col min="14" max="14" width="11.42578125" style="5"/>
  </cols>
  <sheetData>
    <row r="1" spans="1:15" ht="23.25" customHeight="1" x14ac:dyDescent="0.25">
      <c r="A1" s="203" t="s">
        <v>388</v>
      </c>
      <c r="B1" s="203"/>
      <c r="C1" s="203"/>
      <c r="D1" s="203"/>
      <c r="E1" s="203"/>
      <c r="F1" s="203"/>
      <c r="G1" s="203"/>
      <c r="H1" s="203"/>
      <c r="I1" s="203"/>
      <c r="J1" s="203"/>
      <c r="K1" s="203"/>
      <c r="L1" s="203"/>
      <c r="M1" s="203"/>
      <c r="N1" s="26"/>
    </row>
    <row r="2" spans="1:15" x14ac:dyDescent="0.25">
      <c r="A2" s="204" t="s">
        <v>389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6"/>
    </row>
    <row r="3" spans="1:15" x14ac:dyDescent="0.25">
      <c r="A3" s="204" t="s">
        <v>449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6"/>
      <c r="O3" s="142" t="s">
        <v>517</v>
      </c>
    </row>
    <row r="4" spans="1:15" ht="22.5" customHeight="1" x14ac:dyDescent="0.25">
      <c r="A4" s="196" t="s">
        <v>51</v>
      </c>
      <c r="B4" s="196"/>
      <c r="C4" s="196"/>
      <c r="D4" s="196"/>
      <c r="E4" s="196"/>
      <c r="F4" s="196"/>
      <c r="G4" s="196"/>
      <c r="H4" s="196"/>
      <c r="I4" s="196"/>
      <c r="J4" s="196"/>
      <c r="K4" s="196"/>
      <c r="M4" s="13"/>
      <c r="N4" s="26"/>
    </row>
    <row r="5" spans="1:15" ht="14.25" customHeight="1" x14ac:dyDescent="0.25">
      <c r="A5" s="197" t="s">
        <v>1</v>
      </c>
      <c r="B5" s="197" t="s">
        <v>313</v>
      </c>
      <c r="C5" s="197" t="s">
        <v>2</v>
      </c>
      <c r="D5" s="197" t="s">
        <v>3</v>
      </c>
      <c r="E5" s="197" t="s">
        <v>4</v>
      </c>
      <c r="F5" s="197" t="s">
        <v>312</v>
      </c>
      <c r="G5" s="198" t="s">
        <v>5</v>
      </c>
      <c r="H5" s="199" t="s">
        <v>354</v>
      </c>
      <c r="I5" s="199"/>
      <c r="J5" s="199"/>
      <c r="K5" s="199" t="s">
        <v>524</v>
      </c>
      <c r="L5" s="199"/>
      <c r="M5" s="199"/>
      <c r="N5" s="26"/>
    </row>
    <row r="6" spans="1:15" s="3" customFormat="1" ht="23.25" customHeight="1" x14ac:dyDescent="0.25">
      <c r="A6" s="197"/>
      <c r="B6" s="197"/>
      <c r="C6" s="197"/>
      <c r="D6" s="197"/>
      <c r="E6" s="197"/>
      <c r="F6" s="197"/>
      <c r="G6" s="198"/>
      <c r="H6" s="14" t="s">
        <v>355</v>
      </c>
      <c r="I6" s="15" t="s">
        <v>356</v>
      </c>
      <c r="J6" s="16" t="s">
        <v>357</v>
      </c>
      <c r="K6" s="60" t="s">
        <v>358</v>
      </c>
      <c r="L6" s="60" t="s">
        <v>359</v>
      </c>
      <c r="M6" s="18" t="s">
        <v>360</v>
      </c>
      <c r="N6" s="26"/>
    </row>
    <row r="7" spans="1:15" ht="56.25" x14ac:dyDescent="0.25">
      <c r="A7" s="205" t="s">
        <v>52</v>
      </c>
      <c r="B7" s="205" t="s">
        <v>53</v>
      </c>
      <c r="C7" s="28" t="s">
        <v>54</v>
      </c>
      <c r="D7" s="28" t="s">
        <v>55</v>
      </c>
      <c r="E7" s="28" t="s">
        <v>56</v>
      </c>
      <c r="F7" s="29">
        <v>0.75</v>
      </c>
      <c r="G7" s="29">
        <v>0.9</v>
      </c>
      <c r="H7" s="57" t="s">
        <v>371</v>
      </c>
      <c r="I7" s="20">
        <f t="shared" ref="I7:I9" si="0">F7</f>
        <v>0.75</v>
      </c>
      <c r="J7" s="57" t="s">
        <v>372</v>
      </c>
      <c r="K7" s="57">
        <v>0</v>
      </c>
      <c r="L7" s="57">
        <v>0</v>
      </c>
      <c r="M7" s="155" t="s">
        <v>539</v>
      </c>
      <c r="N7" s="26" t="s">
        <v>415</v>
      </c>
    </row>
    <row r="8" spans="1:15" ht="45" x14ac:dyDescent="0.25">
      <c r="A8" s="205"/>
      <c r="B8" s="205"/>
      <c r="C8" s="28" t="s">
        <v>317</v>
      </c>
      <c r="D8" s="28" t="s">
        <v>57</v>
      </c>
      <c r="E8" s="28" t="s">
        <v>316</v>
      </c>
      <c r="F8" s="30">
        <v>0.6</v>
      </c>
      <c r="G8" s="30">
        <v>0.7</v>
      </c>
      <c r="H8" s="57" t="s">
        <v>392</v>
      </c>
      <c r="I8" s="20">
        <f t="shared" si="0"/>
        <v>0.6</v>
      </c>
      <c r="J8" s="57" t="s">
        <v>393</v>
      </c>
      <c r="K8" s="57">
        <v>3</v>
      </c>
      <c r="L8" s="57">
        <v>3</v>
      </c>
      <c r="M8" s="21">
        <f t="shared" ref="M8:M9" si="1">(K8/L8)</f>
        <v>1</v>
      </c>
      <c r="N8" s="26" t="s">
        <v>415</v>
      </c>
    </row>
    <row r="9" spans="1:15" ht="75" x14ac:dyDescent="0.25">
      <c r="A9" s="205"/>
      <c r="B9" s="205"/>
      <c r="C9" s="28" t="s">
        <v>58</v>
      </c>
      <c r="D9" s="28" t="s">
        <v>59</v>
      </c>
      <c r="E9" s="28" t="s">
        <v>60</v>
      </c>
      <c r="F9" s="29">
        <v>0.5</v>
      </c>
      <c r="G9" s="29">
        <v>1</v>
      </c>
      <c r="H9" s="57" t="s">
        <v>365</v>
      </c>
      <c r="I9" s="20">
        <f t="shared" si="0"/>
        <v>0.5</v>
      </c>
      <c r="J9" s="57" t="s">
        <v>366</v>
      </c>
      <c r="K9" s="57">
        <v>6</v>
      </c>
      <c r="L9" s="57">
        <v>9</v>
      </c>
      <c r="M9" s="21">
        <f t="shared" si="1"/>
        <v>0.66666666666666663</v>
      </c>
      <c r="N9" s="26" t="s">
        <v>415</v>
      </c>
      <c r="O9" s="11" t="s">
        <v>416</v>
      </c>
    </row>
  </sheetData>
  <mergeCells count="15">
    <mergeCell ref="A7:A9"/>
    <mergeCell ref="B7:B9"/>
    <mergeCell ref="A1:M1"/>
    <mergeCell ref="A2:M2"/>
    <mergeCell ref="A3:M3"/>
    <mergeCell ref="A4:K4"/>
    <mergeCell ref="A5:A6"/>
    <mergeCell ref="B5:B6"/>
    <mergeCell ref="C5:C6"/>
    <mergeCell ref="D5:D6"/>
    <mergeCell ref="E5:E6"/>
    <mergeCell ref="F5:F6"/>
    <mergeCell ref="G5:G6"/>
    <mergeCell ref="H5:J5"/>
    <mergeCell ref="K5:M5"/>
  </mergeCells>
  <conditionalFormatting sqref="M8:M9">
    <cfRule type="cellIs" dxfId="215" priority="4" operator="greaterThan">
      <formula>I8</formula>
    </cfRule>
    <cfRule type="cellIs" dxfId="214" priority="5" operator="equal">
      <formula>I8</formula>
    </cfRule>
    <cfRule type="cellIs" dxfId="213" priority="6" operator="lessThan">
      <formula>I8</formula>
    </cfRule>
  </conditionalFormatting>
  <conditionalFormatting sqref="M8:M9">
    <cfRule type="cellIs" dxfId="212" priority="1" operator="greaterThan">
      <formula>I8</formula>
    </cfRule>
    <cfRule type="cellIs" dxfId="211" priority="2" operator="equal">
      <formula>I8</formula>
    </cfRule>
    <cfRule type="cellIs" dxfId="210" priority="3" operator="lessThan">
      <formula>I8</formula>
    </cfRule>
  </conditionalFormatting>
  <hyperlinks>
    <hyperlink ref="O3" location="CONCENTRADO!A1" display="CONCENTRADO" xr:uid="{00000000-0004-0000-0200-000000000000}"/>
    <hyperlink ref="M8" r:id="rId1" display="siapa_2016\siapa_2016_1.xlsx" xr:uid="{00000000-0004-0000-0200-000001000000}"/>
    <hyperlink ref="M9" r:id="rId2" display="siapa_2016\siapa_2016_10.xls" xr:uid="{00000000-0004-0000-0200-000002000000}"/>
  </hyperlinks>
  <pageMargins left="0.7" right="0.7" top="0.75" bottom="0.75" header="0.3" footer="0.3"/>
  <pageSetup paperSize="5" scale="77" orientation="landscape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</sheetPr>
  <dimension ref="A1:O13"/>
  <sheetViews>
    <sheetView topLeftCell="A13" zoomScaleNormal="100" workbookViewId="0">
      <selection activeCell="O3" sqref="O3"/>
    </sheetView>
  </sheetViews>
  <sheetFormatPr baseColWidth="10" defaultRowHeight="15" x14ac:dyDescent="0.25"/>
  <cols>
    <col min="1" max="2" width="15.140625" style="25" customWidth="1"/>
    <col min="3" max="3" width="26.42578125" style="25" customWidth="1"/>
    <col min="4" max="4" width="20" style="25" customWidth="1"/>
    <col min="5" max="5" width="22.5703125" style="25" customWidth="1"/>
    <col min="6" max="7" width="11.42578125" style="25" customWidth="1"/>
    <col min="11" max="11" width="12.42578125" customWidth="1"/>
    <col min="14" max="14" width="11.42578125" style="5"/>
  </cols>
  <sheetData>
    <row r="1" spans="1:15" ht="23.25" customHeight="1" x14ac:dyDescent="0.25">
      <c r="A1" s="203" t="s">
        <v>388</v>
      </c>
      <c r="B1" s="203"/>
      <c r="C1" s="203"/>
      <c r="D1" s="203"/>
      <c r="E1" s="203"/>
      <c r="F1" s="203"/>
      <c r="G1" s="203"/>
      <c r="H1" s="203"/>
      <c r="I1" s="203"/>
      <c r="J1" s="203"/>
      <c r="K1" s="203"/>
      <c r="L1" s="203"/>
      <c r="M1" s="203"/>
      <c r="N1" s="26"/>
    </row>
    <row r="2" spans="1:15" x14ac:dyDescent="0.25">
      <c r="A2" s="204" t="s">
        <v>389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6"/>
    </row>
    <row r="3" spans="1:15" x14ac:dyDescent="0.25">
      <c r="A3" s="204" t="s">
        <v>525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6"/>
      <c r="O3" s="142" t="s">
        <v>517</v>
      </c>
    </row>
    <row r="4" spans="1:15" ht="22.5" customHeight="1" x14ac:dyDescent="0.25">
      <c r="A4" s="196" t="s">
        <v>61</v>
      </c>
      <c r="B4" s="196"/>
      <c r="C4" s="196"/>
      <c r="D4" s="196"/>
      <c r="E4" s="196"/>
      <c r="F4" s="196"/>
      <c r="G4" s="196"/>
      <c r="H4" s="196"/>
      <c r="I4" s="196"/>
      <c r="J4" s="196"/>
      <c r="K4" s="196"/>
      <c r="M4" s="13"/>
      <c r="N4" s="26"/>
    </row>
    <row r="5" spans="1:15" ht="14.25" customHeight="1" x14ac:dyDescent="0.25">
      <c r="A5" s="197" t="s">
        <v>1</v>
      </c>
      <c r="B5" s="197" t="s">
        <v>313</v>
      </c>
      <c r="C5" s="197" t="s">
        <v>2</v>
      </c>
      <c r="D5" s="197" t="s">
        <v>3</v>
      </c>
      <c r="E5" s="197" t="s">
        <v>4</v>
      </c>
      <c r="F5" s="197" t="s">
        <v>312</v>
      </c>
      <c r="G5" s="198" t="s">
        <v>5</v>
      </c>
      <c r="H5" s="199" t="s">
        <v>354</v>
      </c>
      <c r="I5" s="199"/>
      <c r="J5" s="199"/>
      <c r="K5" s="199" t="s">
        <v>524</v>
      </c>
      <c r="L5" s="199"/>
      <c r="M5" s="199"/>
      <c r="N5" s="26"/>
    </row>
    <row r="6" spans="1:15" s="3" customFormat="1" ht="23.25" customHeight="1" x14ac:dyDescent="0.25">
      <c r="A6" s="197"/>
      <c r="B6" s="197"/>
      <c r="C6" s="197"/>
      <c r="D6" s="197"/>
      <c r="E6" s="197"/>
      <c r="F6" s="197"/>
      <c r="G6" s="198"/>
      <c r="H6" s="14" t="s">
        <v>355</v>
      </c>
      <c r="I6" s="15" t="s">
        <v>356</v>
      </c>
      <c r="J6" s="16" t="s">
        <v>357</v>
      </c>
      <c r="K6" s="60" t="s">
        <v>358</v>
      </c>
      <c r="L6" s="60" t="s">
        <v>359</v>
      </c>
      <c r="M6" s="18" t="s">
        <v>360</v>
      </c>
      <c r="N6" s="26"/>
    </row>
    <row r="7" spans="1:15" ht="45" x14ac:dyDescent="0.25">
      <c r="A7" s="195" t="s">
        <v>62</v>
      </c>
      <c r="B7" s="59" t="s">
        <v>63</v>
      </c>
      <c r="C7" s="59" t="s">
        <v>64</v>
      </c>
      <c r="D7" s="59" t="s">
        <v>65</v>
      </c>
      <c r="E7" s="59" t="s">
        <v>66</v>
      </c>
      <c r="F7" s="23">
        <v>0.7</v>
      </c>
      <c r="G7" s="23">
        <v>0.85</v>
      </c>
      <c r="H7" s="57" t="s">
        <v>369</v>
      </c>
      <c r="I7" s="20">
        <f t="shared" ref="I7:I11" si="0">F7</f>
        <v>0.7</v>
      </c>
      <c r="J7" s="57" t="s">
        <v>370</v>
      </c>
      <c r="K7" s="57">
        <v>2201</v>
      </c>
      <c r="L7" s="57">
        <v>2201</v>
      </c>
      <c r="M7" s="21">
        <f t="shared" ref="M7:M13" si="1">(K7/L7)</f>
        <v>1</v>
      </c>
      <c r="N7" s="26" t="s">
        <v>418</v>
      </c>
    </row>
    <row r="8" spans="1:15" ht="56.25" x14ac:dyDescent="0.25">
      <c r="A8" s="195"/>
      <c r="B8" s="59" t="s">
        <v>67</v>
      </c>
      <c r="C8" s="59" t="s">
        <v>68</v>
      </c>
      <c r="D8" s="59" t="s">
        <v>69</v>
      </c>
      <c r="E8" s="59" t="s">
        <v>70</v>
      </c>
      <c r="F8" s="23">
        <v>0.6</v>
      </c>
      <c r="G8" s="23">
        <v>0.9</v>
      </c>
      <c r="H8" s="57" t="s">
        <v>392</v>
      </c>
      <c r="I8" s="20">
        <f t="shared" si="0"/>
        <v>0.6</v>
      </c>
      <c r="J8" s="57" t="s">
        <v>393</v>
      </c>
      <c r="K8" s="57">
        <v>55</v>
      </c>
      <c r="L8" s="57">
        <v>84</v>
      </c>
      <c r="M8" s="21">
        <f t="shared" si="1"/>
        <v>0.65476190476190477</v>
      </c>
      <c r="N8" s="26" t="s">
        <v>418</v>
      </c>
    </row>
    <row r="9" spans="1:15" ht="105" x14ac:dyDescent="0.25">
      <c r="A9" s="195"/>
      <c r="B9" s="59" t="s">
        <v>221</v>
      </c>
      <c r="C9" s="59" t="s">
        <v>222</v>
      </c>
      <c r="D9" s="59" t="s">
        <v>223</v>
      </c>
      <c r="E9" s="59" t="s">
        <v>224</v>
      </c>
      <c r="F9" s="23">
        <v>0.6</v>
      </c>
      <c r="G9" s="23">
        <v>0.8</v>
      </c>
      <c r="H9" s="57" t="s">
        <v>392</v>
      </c>
      <c r="I9" s="20">
        <f t="shared" si="0"/>
        <v>0.6</v>
      </c>
      <c r="J9" s="57" t="s">
        <v>393</v>
      </c>
      <c r="K9" s="57">
        <v>1</v>
      </c>
      <c r="L9" s="57">
        <v>1</v>
      </c>
      <c r="M9" s="21">
        <f t="shared" si="1"/>
        <v>1</v>
      </c>
      <c r="N9" s="26" t="s">
        <v>418</v>
      </c>
      <c r="O9" s="11" t="s">
        <v>419</v>
      </c>
    </row>
    <row r="10" spans="1:15" ht="135" x14ac:dyDescent="0.25">
      <c r="A10" s="195" t="s">
        <v>71</v>
      </c>
      <c r="B10" s="59" t="s">
        <v>72</v>
      </c>
      <c r="C10" s="59" t="s">
        <v>73</v>
      </c>
      <c r="D10" s="59" t="s">
        <v>74</v>
      </c>
      <c r="E10" s="59" t="s">
        <v>75</v>
      </c>
      <c r="F10" s="23">
        <v>0.7</v>
      </c>
      <c r="G10" s="23">
        <v>0.85</v>
      </c>
      <c r="H10" s="57" t="s">
        <v>369</v>
      </c>
      <c r="I10" s="20">
        <f t="shared" si="0"/>
        <v>0.7</v>
      </c>
      <c r="J10" s="57" t="s">
        <v>370</v>
      </c>
      <c r="K10" s="57">
        <v>7</v>
      </c>
      <c r="L10" s="57">
        <v>8</v>
      </c>
      <c r="M10" s="21">
        <f t="shared" si="1"/>
        <v>0.875</v>
      </c>
      <c r="N10" s="26" t="s">
        <v>418</v>
      </c>
    </row>
    <row r="11" spans="1:15" ht="45" x14ac:dyDescent="0.25">
      <c r="A11" s="195"/>
      <c r="B11" s="195" t="s">
        <v>76</v>
      </c>
      <c r="C11" s="195" t="s">
        <v>77</v>
      </c>
      <c r="D11" s="59" t="s">
        <v>78</v>
      </c>
      <c r="E11" s="59" t="s">
        <v>79</v>
      </c>
      <c r="F11" s="23">
        <v>0.6</v>
      </c>
      <c r="G11" s="23">
        <v>0.9</v>
      </c>
      <c r="H11" s="57" t="s">
        <v>392</v>
      </c>
      <c r="I11" s="20">
        <f t="shared" si="0"/>
        <v>0.6</v>
      </c>
      <c r="J11" s="57" t="s">
        <v>393</v>
      </c>
      <c r="K11" s="57">
        <v>252</v>
      </c>
      <c r="L11" s="57">
        <v>252</v>
      </c>
      <c r="M11" s="21">
        <f t="shared" si="1"/>
        <v>1</v>
      </c>
      <c r="N11" s="26" t="s">
        <v>418</v>
      </c>
    </row>
    <row r="12" spans="1:15" ht="33.75" x14ac:dyDescent="0.25">
      <c r="A12" s="195"/>
      <c r="B12" s="195"/>
      <c r="C12" s="195"/>
      <c r="D12" s="59" t="s">
        <v>80</v>
      </c>
      <c r="E12" s="59" t="s">
        <v>81</v>
      </c>
      <c r="F12" s="23">
        <v>0.6</v>
      </c>
      <c r="G12" s="23">
        <v>0.9</v>
      </c>
      <c r="H12" s="57" t="s">
        <v>392</v>
      </c>
      <c r="I12" s="20">
        <f>F12</f>
        <v>0.6</v>
      </c>
      <c r="J12" s="57" t="s">
        <v>393</v>
      </c>
      <c r="K12" s="57">
        <v>228</v>
      </c>
      <c r="L12" s="57">
        <v>320</v>
      </c>
      <c r="M12" s="21">
        <f t="shared" si="1"/>
        <v>0.71250000000000002</v>
      </c>
      <c r="N12" s="26" t="s">
        <v>418</v>
      </c>
    </row>
    <row r="13" spans="1:15" ht="78.75" x14ac:dyDescent="0.25">
      <c r="A13" s="195"/>
      <c r="B13" s="59" t="s">
        <v>82</v>
      </c>
      <c r="C13" s="59" t="s">
        <v>83</v>
      </c>
      <c r="D13" s="59" t="s">
        <v>84</v>
      </c>
      <c r="E13" s="59" t="s">
        <v>85</v>
      </c>
      <c r="F13" s="23">
        <v>0.5</v>
      </c>
      <c r="G13" s="23">
        <v>0.7</v>
      </c>
      <c r="H13" s="57" t="s">
        <v>365</v>
      </c>
      <c r="I13" s="20">
        <f t="shared" ref="I13" si="2">F13</f>
        <v>0.5</v>
      </c>
      <c r="J13" s="57" t="s">
        <v>366</v>
      </c>
      <c r="K13" s="57">
        <v>1</v>
      </c>
      <c r="L13" s="57">
        <v>1</v>
      </c>
      <c r="M13" s="21">
        <f t="shared" si="1"/>
        <v>1</v>
      </c>
      <c r="N13" s="26" t="s">
        <v>418</v>
      </c>
    </row>
  </sheetData>
  <mergeCells count="17">
    <mergeCell ref="A1:M1"/>
    <mergeCell ref="A2:M2"/>
    <mergeCell ref="A3:M3"/>
    <mergeCell ref="A4:K4"/>
    <mergeCell ref="A5:A6"/>
    <mergeCell ref="B5:B6"/>
    <mergeCell ref="C5:C6"/>
    <mergeCell ref="D5:D6"/>
    <mergeCell ref="E5:E6"/>
    <mergeCell ref="F5:F6"/>
    <mergeCell ref="G5:G6"/>
    <mergeCell ref="H5:J5"/>
    <mergeCell ref="K5:M5"/>
    <mergeCell ref="A7:A9"/>
    <mergeCell ref="A10:A13"/>
    <mergeCell ref="B11:B12"/>
    <mergeCell ref="C11:C12"/>
  </mergeCells>
  <conditionalFormatting sqref="M7:M13">
    <cfRule type="cellIs" dxfId="209" priority="4" operator="greaterThan">
      <formula>I7</formula>
    </cfRule>
    <cfRule type="cellIs" dxfId="208" priority="5" operator="equal">
      <formula>I7</formula>
    </cfRule>
    <cfRule type="cellIs" dxfId="207" priority="6" operator="lessThan">
      <formula>I7</formula>
    </cfRule>
  </conditionalFormatting>
  <conditionalFormatting sqref="M7:M13">
    <cfRule type="cellIs" dxfId="206" priority="1" operator="greaterThan">
      <formula>I7</formula>
    </cfRule>
    <cfRule type="cellIs" dxfId="205" priority="2" operator="equal">
      <formula>I7</formula>
    </cfRule>
    <cfRule type="cellIs" dxfId="204" priority="3" operator="lessThan">
      <formula>I7</formula>
    </cfRule>
  </conditionalFormatting>
  <hyperlinks>
    <hyperlink ref="O3" location="CONCENTRADO!A1" display="CONCENTRADO" xr:uid="{00000000-0004-0000-0300-000000000000}"/>
    <hyperlink ref="M7" r:id="rId1" display="siapa_2016\siapa_2016_10.xls" xr:uid="{00000000-0004-0000-0300-000001000000}"/>
    <hyperlink ref="M8" r:id="rId2" display="siapa_2016\siapa_2016.xlsx" xr:uid="{00000000-0004-0000-0300-000002000000}"/>
    <hyperlink ref="M10" r:id="rId3" display="siapa_2016\siapa_2016.xlsx" xr:uid="{00000000-0004-0000-0300-000003000000}"/>
    <hyperlink ref="M9" r:id="rId4" display="siapa_2016\siapa_2016_10.xls" xr:uid="{00000000-0004-0000-0300-000004000000}"/>
    <hyperlink ref="M11" r:id="rId5" display="siapa_2016\siapa_2016.xlsx" xr:uid="{00000000-0004-0000-0300-000005000000}"/>
    <hyperlink ref="M12" r:id="rId6" display="siapa_2016\siapa_2016.xlsx" xr:uid="{00000000-0004-0000-0300-000006000000}"/>
    <hyperlink ref="M13" r:id="rId7" display="siapa_2016\siapa_2016.xlsx" xr:uid="{00000000-0004-0000-0300-000007000000}"/>
  </hyperlinks>
  <pageMargins left="0.7" right="0.7" top="0.75" bottom="0.75" header="0.3" footer="0.3"/>
  <pageSetup paperSize="5" scale="79" orientation="landscape" r:id="rId8"/>
  <colBreaks count="1" manualBreakCount="1">
    <brk id="14" max="1048575" man="1"/>
  </colBreaks>
  <drawing r:id="rId9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A1:O26"/>
  <sheetViews>
    <sheetView topLeftCell="A13" zoomScaleNormal="100" workbookViewId="0">
      <selection activeCell="O3" sqref="O3"/>
    </sheetView>
  </sheetViews>
  <sheetFormatPr baseColWidth="10" defaultRowHeight="15" x14ac:dyDescent="0.25"/>
  <cols>
    <col min="1" max="2" width="15.140625" style="25" customWidth="1"/>
    <col min="3" max="3" width="31" style="25" customWidth="1"/>
    <col min="4" max="4" width="20.7109375" style="25" customWidth="1"/>
    <col min="5" max="5" width="22.5703125" style="25" customWidth="1"/>
    <col min="6" max="7" width="11.42578125" style="25" customWidth="1"/>
    <col min="11" max="11" width="12.42578125" customWidth="1"/>
    <col min="14" max="14" width="11.42578125" style="5"/>
  </cols>
  <sheetData>
    <row r="1" spans="1:15" ht="23.25" customHeight="1" x14ac:dyDescent="0.25">
      <c r="A1" s="203" t="s">
        <v>388</v>
      </c>
      <c r="B1" s="203"/>
      <c r="C1" s="203"/>
      <c r="D1" s="203"/>
      <c r="E1" s="203"/>
      <c r="F1" s="203"/>
      <c r="G1" s="203"/>
      <c r="H1" s="203"/>
      <c r="I1" s="203"/>
      <c r="J1" s="203"/>
      <c r="K1" s="203"/>
      <c r="L1" s="203"/>
      <c r="M1" s="203"/>
      <c r="N1" s="26"/>
    </row>
    <row r="2" spans="1:15" x14ac:dyDescent="0.25">
      <c r="A2" s="204" t="s">
        <v>389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6"/>
    </row>
    <row r="3" spans="1:15" x14ac:dyDescent="0.25">
      <c r="A3" s="204" t="s">
        <v>526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6"/>
      <c r="O3" s="142" t="s">
        <v>517</v>
      </c>
    </row>
    <row r="4" spans="1:15" ht="22.5" customHeight="1" x14ac:dyDescent="0.25">
      <c r="A4" s="196" t="s">
        <v>51</v>
      </c>
      <c r="B4" s="196"/>
      <c r="C4" s="196"/>
      <c r="D4" s="196"/>
      <c r="E4" s="196"/>
      <c r="F4" s="196"/>
      <c r="G4" s="196"/>
      <c r="H4" s="196"/>
      <c r="I4" s="196"/>
      <c r="J4" s="196"/>
      <c r="K4" s="196"/>
      <c r="M4" s="13"/>
      <c r="N4" s="26"/>
    </row>
    <row r="5" spans="1:15" ht="14.25" customHeight="1" x14ac:dyDescent="0.25">
      <c r="A5" s="197" t="s">
        <v>1</v>
      </c>
      <c r="B5" s="197" t="s">
        <v>313</v>
      </c>
      <c r="C5" s="197" t="s">
        <v>2</v>
      </c>
      <c r="D5" s="197" t="s">
        <v>3</v>
      </c>
      <c r="E5" s="197" t="s">
        <v>4</v>
      </c>
      <c r="F5" s="197" t="s">
        <v>312</v>
      </c>
      <c r="G5" s="198" t="s">
        <v>5</v>
      </c>
      <c r="H5" s="199" t="s">
        <v>354</v>
      </c>
      <c r="I5" s="199"/>
      <c r="J5" s="199"/>
      <c r="K5" s="199" t="s">
        <v>524</v>
      </c>
      <c r="L5" s="199"/>
      <c r="M5" s="199"/>
      <c r="N5" s="26"/>
    </row>
    <row r="6" spans="1:15" s="3" customFormat="1" ht="23.25" customHeight="1" x14ac:dyDescent="0.25">
      <c r="A6" s="197"/>
      <c r="B6" s="197"/>
      <c r="C6" s="197"/>
      <c r="D6" s="197"/>
      <c r="E6" s="197"/>
      <c r="F6" s="197"/>
      <c r="G6" s="198"/>
      <c r="H6" s="14" t="s">
        <v>355</v>
      </c>
      <c r="I6" s="15" t="s">
        <v>356</v>
      </c>
      <c r="J6" s="16" t="s">
        <v>357</v>
      </c>
      <c r="K6" s="60" t="s">
        <v>358</v>
      </c>
      <c r="L6" s="60" t="s">
        <v>359</v>
      </c>
      <c r="M6" s="18" t="s">
        <v>360</v>
      </c>
      <c r="N6" s="26"/>
    </row>
    <row r="7" spans="1:15" ht="54.75" customHeight="1" x14ac:dyDescent="0.25">
      <c r="A7" s="200" t="s">
        <v>86</v>
      </c>
      <c r="B7" s="206" t="s">
        <v>87</v>
      </c>
      <c r="C7" s="59" t="s">
        <v>88</v>
      </c>
      <c r="D7" s="59" t="s">
        <v>89</v>
      </c>
      <c r="E7" s="59" t="s">
        <v>90</v>
      </c>
      <c r="F7" s="23">
        <v>0.4</v>
      </c>
      <c r="G7" s="23">
        <v>0.4</v>
      </c>
      <c r="H7" s="57" t="s">
        <v>386</v>
      </c>
      <c r="I7" s="20">
        <f>F7</f>
        <v>0.4</v>
      </c>
      <c r="J7" s="57" t="s">
        <v>387</v>
      </c>
      <c r="K7" s="57">
        <v>91</v>
      </c>
      <c r="L7" s="57">
        <v>176</v>
      </c>
      <c r="M7" s="21">
        <f>(K7/L7)</f>
        <v>0.51704545454545459</v>
      </c>
      <c r="N7" s="26" t="s">
        <v>413</v>
      </c>
    </row>
    <row r="8" spans="1:15" ht="45" x14ac:dyDescent="0.25">
      <c r="A8" s="200"/>
      <c r="B8" s="207"/>
      <c r="C8" s="59" t="s">
        <v>91</v>
      </c>
      <c r="D8" s="59" t="s">
        <v>92</v>
      </c>
      <c r="E8" s="26" t="s">
        <v>93</v>
      </c>
      <c r="F8" s="23">
        <v>1</v>
      </c>
      <c r="G8" s="23">
        <v>1</v>
      </c>
      <c r="H8" s="57" t="s">
        <v>383</v>
      </c>
      <c r="I8" s="50">
        <v>0</v>
      </c>
      <c r="J8" s="20">
        <v>1</v>
      </c>
      <c r="K8" s="57">
        <v>600</v>
      </c>
      <c r="L8" s="57">
        <v>600</v>
      </c>
      <c r="M8" s="21">
        <f>(K8/L8)</f>
        <v>1</v>
      </c>
      <c r="N8" s="26" t="s">
        <v>413</v>
      </c>
    </row>
    <row r="9" spans="1:15" ht="45" x14ac:dyDescent="0.25">
      <c r="A9" s="200"/>
      <c r="B9" s="207"/>
      <c r="C9" s="59" t="s">
        <v>94</v>
      </c>
      <c r="D9" s="59" t="s">
        <v>95</v>
      </c>
      <c r="E9" s="59" t="s">
        <v>96</v>
      </c>
      <c r="F9" s="23">
        <v>0.25</v>
      </c>
      <c r="G9" s="23">
        <v>1</v>
      </c>
      <c r="H9" s="57" t="s">
        <v>384</v>
      </c>
      <c r="I9" s="20">
        <f t="shared" ref="I9:I11" si="0">F9</f>
        <v>0.25</v>
      </c>
      <c r="J9" s="57" t="s">
        <v>385</v>
      </c>
      <c r="K9" s="57">
        <v>1058</v>
      </c>
      <c r="L9" s="57">
        <v>946</v>
      </c>
      <c r="M9" s="21">
        <f>(K9/L9)-1</f>
        <v>0.11839323467230445</v>
      </c>
      <c r="N9" s="26" t="s">
        <v>413</v>
      </c>
    </row>
    <row r="10" spans="1:15" ht="107.25" x14ac:dyDescent="0.25">
      <c r="A10" s="200"/>
      <c r="B10" s="208"/>
      <c r="C10" s="26" t="s">
        <v>97</v>
      </c>
      <c r="D10" s="59" t="s">
        <v>98</v>
      </c>
      <c r="E10" s="26" t="s">
        <v>99</v>
      </c>
      <c r="F10" s="23">
        <v>0.35</v>
      </c>
      <c r="G10" s="23">
        <v>0.35</v>
      </c>
      <c r="H10" s="57" t="s">
        <v>390</v>
      </c>
      <c r="I10" s="20">
        <f t="shared" si="0"/>
        <v>0.35</v>
      </c>
      <c r="J10" s="57" t="s">
        <v>391</v>
      </c>
      <c r="K10" s="57">
        <v>0</v>
      </c>
      <c r="L10" s="57">
        <v>0</v>
      </c>
      <c r="M10" s="151" t="s">
        <v>530</v>
      </c>
      <c r="N10" s="26" t="s">
        <v>413</v>
      </c>
    </row>
    <row r="11" spans="1:15" ht="33.75" x14ac:dyDescent="0.25">
      <c r="A11" s="200" t="s">
        <v>100</v>
      </c>
      <c r="B11" s="200" t="s">
        <v>101</v>
      </c>
      <c r="C11" s="59" t="s">
        <v>102</v>
      </c>
      <c r="D11" s="59" t="s">
        <v>103</v>
      </c>
      <c r="E11" s="59" t="s">
        <v>104</v>
      </c>
      <c r="F11" s="23">
        <v>0.25</v>
      </c>
      <c r="G11" s="23">
        <v>1</v>
      </c>
      <c r="H11" s="57" t="s">
        <v>384</v>
      </c>
      <c r="I11" s="20">
        <f t="shared" si="0"/>
        <v>0.25</v>
      </c>
      <c r="J11" s="57" t="s">
        <v>385</v>
      </c>
      <c r="K11" s="57">
        <v>4209</v>
      </c>
      <c r="L11" s="57">
        <v>4209</v>
      </c>
      <c r="M11" s="21">
        <f t="shared" ref="M11:M12" si="1">(K11/L11)</f>
        <v>1</v>
      </c>
      <c r="N11" s="26" t="s">
        <v>413</v>
      </c>
    </row>
    <row r="12" spans="1:15" ht="37.5" customHeight="1" x14ac:dyDescent="0.25">
      <c r="A12" s="200"/>
      <c r="B12" s="200"/>
      <c r="C12" s="59" t="s">
        <v>105</v>
      </c>
      <c r="D12" s="59" t="s">
        <v>106</v>
      </c>
      <c r="E12" s="59" t="s">
        <v>107</v>
      </c>
      <c r="F12" s="23">
        <v>1</v>
      </c>
      <c r="G12" s="23">
        <v>1</v>
      </c>
      <c r="H12" s="57" t="s">
        <v>383</v>
      </c>
      <c r="I12" s="50">
        <v>0</v>
      </c>
      <c r="J12" s="20">
        <v>1</v>
      </c>
      <c r="K12" s="57">
        <v>32</v>
      </c>
      <c r="L12" s="57">
        <v>32</v>
      </c>
      <c r="M12" s="21">
        <f t="shared" si="1"/>
        <v>1</v>
      </c>
      <c r="N12" s="26" t="s">
        <v>413</v>
      </c>
    </row>
    <row r="15" spans="1:15" ht="22.5" customHeight="1" x14ac:dyDescent="0.25">
      <c r="A15" s="196" t="s">
        <v>61</v>
      </c>
      <c r="B15" s="196"/>
      <c r="C15" s="196"/>
      <c r="D15" s="196"/>
      <c r="E15" s="196"/>
      <c r="F15" s="196"/>
      <c r="G15" s="196"/>
      <c r="H15" s="196"/>
      <c r="I15" s="196"/>
      <c r="J15" s="196"/>
      <c r="K15" s="196"/>
      <c r="M15" s="13"/>
      <c r="N15" s="26"/>
    </row>
    <row r="16" spans="1:15" ht="14.25" customHeight="1" x14ac:dyDescent="0.25">
      <c r="A16" s="197" t="s">
        <v>1</v>
      </c>
      <c r="B16" s="197" t="s">
        <v>313</v>
      </c>
      <c r="C16" s="197" t="s">
        <v>2</v>
      </c>
      <c r="D16" s="197" t="s">
        <v>3</v>
      </c>
      <c r="E16" s="197" t="s">
        <v>4</v>
      </c>
      <c r="F16" s="197" t="s">
        <v>312</v>
      </c>
      <c r="G16" s="198" t="s">
        <v>5</v>
      </c>
      <c r="H16" s="199" t="s">
        <v>354</v>
      </c>
      <c r="I16" s="199"/>
      <c r="J16" s="199"/>
      <c r="K16" s="199" t="s">
        <v>524</v>
      </c>
      <c r="L16" s="199"/>
      <c r="M16" s="199"/>
      <c r="N16" s="26"/>
    </row>
    <row r="17" spans="1:15" s="3" customFormat="1" ht="23.25" customHeight="1" x14ac:dyDescent="0.25">
      <c r="A17" s="197"/>
      <c r="B17" s="197"/>
      <c r="C17" s="197"/>
      <c r="D17" s="197"/>
      <c r="E17" s="197"/>
      <c r="F17" s="197"/>
      <c r="G17" s="198"/>
      <c r="H17" s="14" t="s">
        <v>355</v>
      </c>
      <c r="I17" s="15" t="s">
        <v>356</v>
      </c>
      <c r="J17" s="16" t="s">
        <v>357</v>
      </c>
      <c r="K17" s="60" t="s">
        <v>358</v>
      </c>
      <c r="L17" s="60" t="s">
        <v>359</v>
      </c>
      <c r="M17" s="18" t="s">
        <v>360</v>
      </c>
      <c r="N17" s="26"/>
    </row>
    <row r="18" spans="1:15" ht="57.75" customHeight="1" x14ac:dyDescent="0.25">
      <c r="A18" s="195" t="s">
        <v>108</v>
      </c>
      <c r="B18" s="201" t="s">
        <v>439</v>
      </c>
      <c r="C18" s="59" t="s">
        <v>109</v>
      </c>
      <c r="D18" s="59" t="s">
        <v>110</v>
      </c>
      <c r="E18" s="59" t="s">
        <v>111</v>
      </c>
      <c r="F18" s="23">
        <v>0.25</v>
      </c>
      <c r="G18" s="23">
        <v>1</v>
      </c>
      <c r="H18" s="57" t="s">
        <v>384</v>
      </c>
      <c r="I18" s="20">
        <f>F18</f>
        <v>0.25</v>
      </c>
      <c r="J18" s="57" t="s">
        <v>385</v>
      </c>
      <c r="K18" s="57">
        <v>55</v>
      </c>
      <c r="L18" s="57">
        <v>55</v>
      </c>
      <c r="M18" s="21">
        <f>(K18/L18)</f>
        <v>1</v>
      </c>
      <c r="N18" s="26" t="s">
        <v>413</v>
      </c>
      <c r="O18" s="11" t="s">
        <v>417</v>
      </c>
    </row>
    <row r="19" spans="1:15" ht="52.5" customHeight="1" x14ac:dyDescent="0.25">
      <c r="A19" s="195"/>
      <c r="B19" s="202"/>
      <c r="C19" s="59" t="s">
        <v>112</v>
      </c>
      <c r="D19" s="59" t="s">
        <v>113</v>
      </c>
      <c r="E19" s="59" t="s">
        <v>114</v>
      </c>
      <c r="F19" s="23">
        <v>1</v>
      </c>
      <c r="G19" s="23">
        <v>1</v>
      </c>
      <c r="H19" s="57" t="s">
        <v>383</v>
      </c>
      <c r="I19" s="50">
        <v>0</v>
      </c>
      <c r="J19" s="20">
        <v>1</v>
      </c>
      <c r="K19" s="57">
        <v>289</v>
      </c>
      <c r="L19" s="57">
        <v>289</v>
      </c>
      <c r="M19" s="21">
        <f>(K19/L19)</f>
        <v>1</v>
      </c>
      <c r="N19" s="26" t="s">
        <v>413</v>
      </c>
    </row>
    <row r="26" spans="1:15" ht="102" x14ac:dyDescent="0.25">
      <c r="D26" s="25" t="s">
        <v>530</v>
      </c>
    </row>
  </sheetData>
  <mergeCells count="29">
    <mergeCell ref="A1:M1"/>
    <mergeCell ref="A2:M2"/>
    <mergeCell ref="A3:M3"/>
    <mergeCell ref="A4:K4"/>
    <mergeCell ref="A5:A6"/>
    <mergeCell ref="B5:B6"/>
    <mergeCell ref="C5:C6"/>
    <mergeCell ref="D5:D6"/>
    <mergeCell ref="E5:E6"/>
    <mergeCell ref="F5:F6"/>
    <mergeCell ref="G5:G6"/>
    <mergeCell ref="H5:J5"/>
    <mergeCell ref="K5:M5"/>
    <mergeCell ref="B7:B10"/>
    <mergeCell ref="A18:A19"/>
    <mergeCell ref="B18:B19"/>
    <mergeCell ref="A15:K15"/>
    <mergeCell ref="A16:A17"/>
    <mergeCell ref="B16:B17"/>
    <mergeCell ref="C16:C17"/>
    <mergeCell ref="D16:D17"/>
    <mergeCell ref="E16:E17"/>
    <mergeCell ref="F16:F17"/>
    <mergeCell ref="G16:G17"/>
    <mergeCell ref="H16:J16"/>
    <mergeCell ref="K16:M16"/>
    <mergeCell ref="A11:A12"/>
    <mergeCell ref="B11:B12"/>
    <mergeCell ref="A7:A10"/>
  </mergeCells>
  <conditionalFormatting sqref="M7:M9 M11:M12">
    <cfRule type="cellIs" dxfId="203" priority="10" operator="greaterThan">
      <formula>I7</formula>
    </cfRule>
    <cfRule type="cellIs" dxfId="202" priority="11" operator="equal">
      <formula>I7</formula>
    </cfRule>
    <cfRule type="cellIs" dxfId="201" priority="12" operator="lessThan">
      <formula>I7</formula>
    </cfRule>
  </conditionalFormatting>
  <conditionalFormatting sqref="M7:M9 M11:M12">
    <cfRule type="cellIs" dxfId="200" priority="7" operator="greaterThan">
      <formula>I7</formula>
    </cfRule>
    <cfRule type="cellIs" dxfId="199" priority="8" operator="equal">
      <formula>I7</formula>
    </cfRule>
    <cfRule type="cellIs" dxfId="198" priority="9" operator="lessThan">
      <formula>I7</formula>
    </cfRule>
  </conditionalFormatting>
  <conditionalFormatting sqref="M18:M19">
    <cfRule type="cellIs" dxfId="197" priority="4" operator="greaterThan">
      <formula>I18</formula>
    </cfRule>
    <cfRule type="cellIs" dxfId="196" priority="5" operator="equal">
      <formula>I18</formula>
    </cfRule>
    <cfRule type="cellIs" dxfId="195" priority="6" operator="lessThan">
      <formula>I18</formula>
    </cfRule>
  </conditionalFormatting>
  <conditionalFormatting sqref="M18:M19">
    <cfRule type="cellIs" dxfId="194" priority="1" operator="greaterThan">
      <formula>I18</formula>
    </cfRule>
    <cfRule type="cellIs" dxfId="193" priority="2" operator="equal">
      <formula>I18</formula>
    </cfRule>
    <cfRule type="cellIs" dxfId="192" priority="3" operator="lessThan">
      <formula>I18</formula>
    </cfRule>
  </conditionalFormatting>
  <hyperlinks>
    <hyperlink ref="O3" location="CONCENTRADO!A1" display="CONCENTRADO" xr:uid="{00000000-0004-0000-0400-000000000000}"/>
    <hyperlink ref="M7" r:id="rId1" display="siapa_2016\siapa_2016.xlsx" xr:uid="{00000000-0004-0000-0400-000001000000}"/>
    <hyperlink ref="M9" r:id="rId2" display="siapa_2016\siapa_2016_10.xls" xr:uid="{00000000-0004-0000-0400-000002000000}"/>
    <hyperlink ref="M11" r:id="rId3" display="siapa_2016\siapa_2016_1.xlsx" xr:uid="{00000000-0004-0000-0400-000003000000}"/>
    <hyperlink ref="M12" r:id="rId4" display="siapa_2016\siapa_2016_10.xls" xr:uid="{00000000-0004-0000-0400-000004000000}"/>
    <hyperlink ref="M18" r:id="rId5" display="siapa_2016\siapa_2016.xlsx" xr:uid="{00000000-0004-0000-0400-000005000000}"/>
    <hyperlink ref="M19" r:id="rId6" display="siapa_2016\siapa_2016_1.xlsx" xr:uid="{00000000-0004-0000-0400-000006000000}"/>
    <hyperlink ref="M8" r:id="rId7" display="siapa_2016\siapa_2016.xlsx" xr:uid="{00000000-0004-0000-0400-000007000000}"/>
  </hyperlinks>
  <pageMargins left="0.7" right="0.7" top="0.75" bottom="0.75" header="0.3" footer="0.3"/>
  <pageSetup paperSize="5" scale="77" orientation="landscape" r:id="rId8"/>
  <colBreaks count="1" manualBreakCount="1">
    <brk id="14" max="1048575" man="1"/>
  </colBreaks>
  <drawing r:id="rId9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</sheetPr>
  <dimension ref="A1:O10"/>
  <sheetViews>
    <sheetView topLeftCell="D1" zoomScaleNormal="100" workbookViewId="0">
      <selection activeCell="M7" sqref="M7:M8"/>
    </sheetView>
  </sheetViews>
  <sheetFormatPr baseColWidth="10" defaultRowHeight="15" x14ac:dyDescent="0.25"/>
  <cols>
    <col min="1" max="2" width="15.140625" style="25" customWidth="1"/>
    <col min="3" max="3" width="31" style="25" customWidth="1"/>
    <col min="4" max="4" width="24" style="25" customWidth="1"/>
    <col min="5" max="5" width="22.5703125" style="25" customWidth="1"/>
    <col min="6" max="7" width="11.42578125" style="25" customWidth="1"/>
    <col min="11" max="11" width="12.42578125" customWidth="1"/>
  </cols>
  <sheetData>
    <row r="1" spans="1:15" ht="23.25" customHeight="1" x14ac:dyDescent="0.25">
      <c r="A1" s="203" t="s">
        <v>388</v>
      </c>
      <c r="B1" s="203"/>
      <c r="C1" s="203"/>
      <c r="D1" s="203"/>
      <c r="E1" s="203"/>
      <c r="F1" s="203"/>
      <c r="G1" s="203"/>
      <c r="H1" s="203"/>
      <c r="I1" s="203"/>
      <c r="J1" s="203"/>
      <c r="K1" s="203"/>
      <c r="L1" s="203"/>
      <c r="M1" s="203"/>
      <c r="N1" s="51"/>
    </row>
    <row r="2" spans="1:15" x14ac:dyDescent="0.25">
      <c r="A2" s="204" t="s">
        <v>389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51"/>
    </row>
    <row r="3" spans="1:15" x14ac:dyDescent="0.25">
      <c r="A3" s="204" t="s">
        <v>527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51"/>
      <c r="O3" s="142" t="s">
        <v>517</v>
      </c>
    </row>
    <row r="4" spans="1:15" ht="22.5" customHeight="1" x14ac:dyDescent="0.25">
      <c r="A4" s="196" t="s">
        <v>0</v>
      </c>
      <c r="B4" s="196"/>
      <c r="C4" s="196"/>
      <c r="D4" s="196"/>
      <c r="E4" s="196"/>
      <c r="F4" s="196"/>
      <c r="G4" s="196"/>
      <c r="H4" s="196"/>
      <c r="I4" s="196"/>
      <c r="J4" s="196"/>
      <c r="K4" s="196"/>
      <c r="M4" s="13"/>
      <c r="N4" s="51"/>
    </row>
    <row r="5" spans="1:15" ht="14.25" customHeight="1" x14ac:dyDescent="0.25">
      <c r="A5" s="197" t="s">
        <v>1</v>
      </c>
      <c r="B5" s="197" t="s">
        <v>313</v>
      </c>
      <c r="C5" s="197" t="s">
        <v>2</v>
      </c>
      <c r="D5" s="197" t="s">
        <v>3</v>
      </c>
      <c r="E5" s="197" t="s">
        <v>4</v>
      </c>
      <c r="F5" s="197" t="s">
        <v>312</v>
      </c>
      <c r="G5" s="198" t="s">
        <v>5</v>
      </c>
      <c r="H5" s="199" t="s">
        <v>354</v>
      </c>
      <c r="I5" s="199"/>
      <c r="J5" s="199"/>
      <c r="K5" s="199" t="s">
        <v>524</v>
      </c>
      <c r="L5" s="199"/>
      <c r="M5" s="199"/>
      <c r="N5" s="51"/>
    </row>
    <row r="6" spans="1:15" s="3" customFormat="1" ht="23.25" customHeight="1" x14ac:dyDescent="0.25">
      <c r="A6" s="197"/>
      <c r="B6" s="197"/>
      <c r="C6" s="197"/>
      <c r="D6" s="197"/>
      <c r="E6" s="197"/>
      <c r="F6" s="197"/>
      <c r="G6" s="198"/>
      <c r="H6" s="14" t="s">
        <v>355</v>
      </c>
      <c r="I6" s="15" t="s">
        <v>356</v>
      </c>
      <c r="J6" s="16" t="s">
        <v>357</v>
      </c>
      <c r="K6" s="60" t="s">
        <v>358</v>
      </c>
      <c r="L6" s="60" t="s">
        <v>359</v>
      </c>
      <c r="M6" s="18" t="s">
        <v>360</v>
      </c>
      <c r="N6" s="51"/>
    </row>
    <row r="7" spans="1:15" ht="45" x14ac:dyDescent="0.25">
      <c r="A7" s="206" t="s">
        <v>6</v>
      </c>
      <c r="B7" s="195" t="s">
        <v>115</v>
      </c>
      <c r="C7" s="59" t="s">
        <v>320</v>
      </c>
      <c r="D7" s="59" t="s">
        <v>322</v>
      </c>
      <c r="E7" s="59" t="s">
        <v>116</v>
      </c>
      <c r="F7" s="23">
        <v>0.7</v>
      </c>
      <c r="G7" s="23">
        <v>1</v>
      </c>
      <c r="H7" s="59" t="s">
        <v>369</v>
      </c>
      <c r="I7" s="20">
        <f t="shared" ref="I7:I10" si="0">F7</f>
        <v>0.7</v>
      </c>
      <c r="J7" s="59" t="s">
        <v>370</v>
      </c>
      <c r="K7" s="153">
        <v>0</v>
      </c>
      <c r="L7" s="153">
        <v>0</v>
      </c>
      <c r="M7" s="154" t="s">
        <v>536</v>
      </c>
      <c r="N7" s="51" t="s">
        <v>408</v>
      </c>
    </row>
    <row r="8" spans="1:15" ht="45" x14ac:dyDescent="0.25">
      <c r="A8" s="207"/>
      <c r="B8" s="195"/>
      <c r="C8" s="59" t="s">
        <v>321</v>
      </c>
      <c r="D8" s="59" t="s">
        <v>322</v>
      </c>
      <c r="E8" s="59" t="s">
        <v>323</v>
      </c>
      <c r="F8" s="23">
        <v>0.25</v>
      </c>
      <c r="G8" s="23">
        <v>1</v>
      </c>
      <c r="H8" s="59" t="s">
        <v>384</v>
      </c>
      <c r="I8" s="20">
        <f t="shared" si="0"/>
        <v>0.25</v>
      </c>
      <c r="J8" s="59" t="s">
        <v>385</v>
      </c>
      <c r="K8" s="153">
        <v>0</v>
      </c>
      <c r="L8" s="153">
        <v>0</v>
      </c>
      <c r="M8" s="154" t="s">
        <v>537</v>
      </c>
      <c r="N8" s="51" t="s">
        <v>408</v>
      </c>
    </row>
    <row r="9" spans="1:15" ht="56.25" x14ac:dyDescent="0.25">
      <c r="A9" s="207"/>
      <c r="B9" s="195"/>
      <c r="C9" s="59" t="s">
        <v>117</v>
      </c>
      <c r="D9" s="59" t="s">
        <v>118</v>
      </c>
      <c r="E9" s="59" t="s">
        <v>119</v>
      </c>
      <c r="F9" s="23">
        <v>0.7</v>
      </c>
      <c r="G9" s="23">
        <v>1</v>
      </c>
      <c r="H9" s="59" t="s">
        <v>369</v>
      </c>
      <c r="I9" s="20">
        <f t="shared" si="0"/>
        <v>0.7</v>
      </c>
      <c r="J9" s="59" t="s">
        <v>370</v>
      </c>
      <c r="K9" s="153">
        <v>6</v>
      </c>
      <c r="L9" s="153">
        <v>6</v>
      </c>
      <c r="M9" s="21">
        <f t="shared" ref="M9:M10" si="1">(K9/L9)</f>
        <v>1</v>
      </c>
      <c r="N9" s="51" t="s">
        <v>408</v>
      </c>
    </row>
    <row r="10" spans="1:15" ht="45" x14ac:dyDescent="0.25">
      <c r="A10" s="208"/>
      <c r="B10" s="195"/>
      <c r="C10" s="59" t="s">
        <v>120</v>
      </c>
      <c r="D10" s="59" t="s">
        <v>121</v>
      </c>
      <c r="E10" s="59" t="s">
        <v>122</v>
      </c>
      <c r="F10" s="23">
        <v>0.65</v>
      </c>
      <c r="G10" s="23">
        <v>1</v>
      </c>
      <c r="H10" s="59" t="s">
        <v>367</v>
      </c>
      <c r="I10" s="20">
        <f t="shared" si="0"/>
        <v>0.65</v>
      </c>
      <c r="J10" s="59" t="s">
        <v>368</v>
      </c>
      <c r="K10" s="153">
        <v>3</v>
      </c>
      <c r="L10" s="153">
        <v>3</v>
      </c>
      <c r="M10" s="21">
        <f t="shared" si="1"/>
        <v>1</v>
      </c>
      <c r="N10" s="51" t="s">
        <v>408</v>
      </c>
    </row>
  </sheetData>
  <mergeCells count="15">
    <mergeCell ref="B7:B10"/>
    <mergeCell ref="A7:A10"/>
    <mergeCell ref="A1:M1"/>
    <mergeCell ref="A2:M2"/>
    <mergeCell ref="A3:M3"/>
    <mergeCell ref="A4:K4"/>
    <mergeCell ref="A5:A6"/>
    <mergeCell ref="B5:B6"/>
    <mergeCell ref="C5:C6"/>
    <mergeCell ref="D5:D6"/>
    <mergeCell ref="E5:E6"/>
    <mergeCell ref="F5:F6"/>
    <mergeCell ref="G5:G6"/>
    <mergeCell ref="H5:J5"/>
    <mergeCell ref="K5:M5"/>
  </mergeCells>
  <conditionalFormatting sqref="M9">
    <cfRule type="cellIs" dxfId="191" priority="7" operator="greaterThan">
      <formula>I9</formula>
    </cfRule>
    <cfRule type="cellIs" dxfId="190" priority="8" operator="equal">
      <formula>I9</formula>
    </cfRule>
    <cfRule type="cellIs" dxfId="189" priority="9" operator="lessThan">
      <formula>I9</formula>
    </cfRule>
  </conditionalFormatting>
  <conditionalFormatting sqref="M9:M10">
    <cfRule type="cellIs" dxfId="188" priority="4" operator="greaterThan">
      <formula>I9</formula>
    </cfRule>
    <cfRule type="cellIs" dxfId="187" priority="5" operator="equal">
      <formula>I9</formula>
    </cfRule>
    <cfRule type="cellIs" dxfId="186" priority="6" operator="lessThan">
      <formula>I9</formula>
    </cfRule>
  </conditionalFormatting>
  <conditionalFormatting sqref="M9:M10">
    <cfRule type="cellIs" dxfId="185" priority="1" operator="greaterThan">
      <formula>I9</formula>
    </cfRule>
    <cfRule type="cellIs" dxfId="184" priority="2" operator="equal">
      <formula>I9</formula>
    </cfRule>
    <cfRule type="cellIs" dxfId="183" priority="3" operator="lessThan">
      <formula>I9</formula>
    </cfRule>
  </conditionalFormatting>
  <hyperlinks>
    <hyperlink ref="O3" location="CONCENTRADO!A1" display="CONCENTRADO" xr:uid="{00000000-0004-0000-0500-000000000000}"/>
    <hyperlink ref="M9" r:id="rId1" display="servicios_publicos_2016\aseo_publico_2016_2.xls" xr:uid="{00000000-0004-0000-0500-000001000000}"/>
    <hyperlink ref="M10" r:id="rId2" display="servicios_publicos_2016\aseo_publico_2016_3.xls" xr:uid="{00000000-0004-0000-0500-000002000000}"/>
  </hyperlinks>
  <pageMargins left="0.7" right="0.7" top="0.75" bottom="0.75" header="0.3" footer="0.3"/>
  <pageSetup paperSize="5" scale="75" orientation="landscape" r:id="rId3"/>
  <colBreaks count="1" manualBreakCount="1">
    <brk id="14" max="1048575" man="1"/>
  </colBreaks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O10"/>
  <sheetViews>
    <sheetView zoomScaleNormal="100" workbookViewId="0">
      <selection activeCell="M8" sqref="M8"/>
    </sheetView>
  </sheetViews>
  <sheetFormatPr baseColWidth="10" defaultRowHeight="15" x14ac:dyDescent="0.25"/>
  <cols>
    <col min="1" max="2" width="15.140625" style="25" customWidth="1"/>
    <col min="3" max="3" width="27.85546875" style="25" customWidth="1"/>
    <col min="4" max="4" width="20.7109375" style="25" customWidth="1"/>
    <col min="5" max="5" width="22.5703125" style="25" customWidth="1"/>
    <col min="6" max="7" width="11.42578125" style="25" customWidth="1"/>
    <col min="11" max="11" width="12.42578125" customWidth="1"/>
  </cols>
  <sheetData>
    <row r="1" spans="1:15" ht="23.25" customHeight="1" x14ac:dyDescent="0.25">
      <c r="A1" s="203" t="s">
        <v>388</v>
      </c>
      <c r="B1" s="203"/>
      <c r="C1" s="203"/>
      <c r="D1" s="203"/>
      <c r="E1" s="203"/>
      <c r="F1" s="203"/>
      <c r="G1" s="203"/>
      <c r="H1" s="203"/>
      <c r="I1" s="203"/>
      <c r="J1" s="203"/>
      <c r="K1" s="203"/>
      <c r="L1" s="203"/>
      <c r="M1" s="203"/>
      <c r="N1" s="51"/>
    </row>
    <row r="2" spans="1:15" x14ac:dyDescent="0.25">
      <c r="A2" s="204" t="s">
        <v>389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51"/>
    </row>
    <row r="3" spans="1:15" x14ac:dyDescent="0.25">
      <c r="A3" s="204" t="s">
        <v>451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51"/>
      <c r="O3" s="142" t="s">
        <v>517</v>
      </c>
    </row>
    <row r="4" spans="1:15" ht="22.5" customHeight="1" x14ac:dyDescent="0.25">
      <c r="A4" s="196" t="s">
        <v>44</v>
      </c>
      <c r="B4" s="196"/>
      <c r="C4" s="196"/>
      <c r="D4" s="196"/>
      <c r="E4" s="196"/>
      <c r="F4" s="196"/>
      <c r="G4" s="196"/>
      <c r="H4" s="196"/>
      <c r="I4" s="196"/>
      <c r="J4" s="196"/>
      <c r="K4" s="196"/>
      <c r="M4" s="13"/>
      <c r="N4" s="51"/>
      <c r="O4" s="53"/>
    </row>
    <row r="5" spans="1:15" ht="14.25" customHeight="1" x14ac:dyDescent="0.25">
      <c r="A5" s="197" t="s">
        <v>1</v>
      </c>
      <c r="B5" s="197" t="s">
        <v>313</v>
      </c>
      <c r="C5" s="197" t="s">
        <v>2</v>
      </c>
      <c r="D5" s="197" t="s">
        <v>3</v>
      </c>
      <c r="E5" s="197" t="s">
        <v>4</v>
      </c>
      <c r="F5" s="197" t="s">
        <v>312</v>
      </c>
      <c r="G5" s="198" t="s">
        <v>5</v>
      </c>
      <c r="H5" s="199" t="s">
        <v>354</v>
      </c>
      <c r="I5" s="199"/>
      <c r="J5" s="199"/>
      <c r="K5" s="199" t="s">
        <v>524</v>
      </c>
      <c r="L5" s="199"/>
      <c r="M5" s="199"/>
      <c r="N5" s="51"/>
    </row>
    <row r="6" spans="1:15" s="3" customFormat="1" ht="23.25" customHeight="1" x14ac:dyDescent="0.25">
      <c r="A6" s="197"/>
      <c r="B6" s="197"/>
      <c r="C6" s="197"/>
      <c r="D6" s="197"/>
      <c r="E6" s="197"/>
      <c r="F6" s="197"/>
      <c r="G6" s="198"/>
      <c r="H6" s="14" t="s">
        <v>355</v>
      </c>
      <c r="I6" s="15" t="s">
        <v>356</v>
      </c>
      <c r="J6" s="16" t="s">
        <v>357</v>
      </c>
      <c r="K6" s="60" t="s">
        <v>358</v>
      </c>
      <c r="L6" s="60" t="s">
        <v>359</v>
      </c>
      <c r="M6" s="18" t="s">
        <v>360</v>
      </c>
      <c r="N6" s="51"/>
    </row>
    <row r="7" spans="1:15" s="4" customFormat="1" ht="67.5" x14ac:dyDescent="0.25">
      <c r="A7" s="61" t="s">
        <v>151</v>
      </c>
      <c r="B7" s="59" t="s">
        <v>235</v>
      </c>
      <c r="C7" s="59" t="s">
        <v>236</v>
      </c>
      <c r="D7" s="59" t="s">
        <v>237</v>
      </c>
      <c r="E7" s="57" t="s">
        <v>238</v>
      </c>
      <c r="F7" s="20">
        <v>1</v>
      </c>
      <c r="G7" s="20">
        <v>1</v>
      </c>
      <c r="H7" s="57" t="s">
        <v>383</v>
      </c>
      <c r="I7" s="50">
        <f t="shared" ref="I7:I10" si="0">F7</f>
        <v>1</v>
      </c>
      <c r="J7" s="20">
        <v>1</v>
      </c>
      <c r="K7" s="154">
        <v>0</v>
      </c>
      <c r="L7" s="154">
        <v>12</v>
      </c>
      <c r="M7" s="21">
        <f t="shared" ref="M7:M10" si="1">(K7/L7)</f>
        <v>0</v>
      </c>
      <c r="N7" s="26" t="s">
        <v>430</v>
      </c>
      <c r="O7" s="53" t="s">
        <v>428</v>
      </c>
    </row>
    <row r="8" spans="1:15" s="4" customFormat="1" ht="56.25" x14ac:dyDescent="0.25">
      <c r="A8" s="195" t="s">
        <v>123</v>
      </c>
      <c r="B8" s="195" t="s">
        <v>124</v>
      </c>
      <c r="C8" s="59" t="s">
        <v>125</v>
      </c>
      <c r="D8" s="59" t="s">
        <v>327</v>
      </c>
      <c r="E8" s="59" t="s">
        <v>126</v>
      </c>
      <c r="F8" s="31">
        <v>0.6</v>
      </c>
      <c r="G8" s="31">
        <v>0.8</v>
      </c>
      <c r="H8" s="57" t="s">
        <v>392</v>
      </c>
      <c r="I8" s="20">
        <f t="shared" si="0"/>
        <v>0.6</v>
      </c>
      <c r="J8" s="57" t="s">
        <v>393</v>
      </c>
      <c r="K8" s="154">
        <v>0</v>
      </c>
      <c r="L8" s="154">
        <v>0</v>
      </c>
      <c r="M8" s="154" t="s">
        <v>535</v>
      </c>
      <c r="N8" s="51" t="s">
        <v>434</v>
      </c>
      <c r="O8" s="54"/>
    </row>
    <row r="9" spans="1:15" s="4" customFormat="1" ht="33.75" x14ac:dyDescent="0.25">
      <c r="A9" s="195"/>
      <c r="B9" s="195"/>
      <c r="C9" s="195" t="s">
        <v>309</v>
      </c>
      <c r="D9" s="59" t="s">
        <v>127</v>
      </c>
      <c r="E9" s="59" t="s">
        <v>310</v>
      </c>
      <c r="F9" s="31">
        <v>0.9</v>
      </c>
      <c r="G9" s="23">
        <v>1</v>
      </c>
      <c r="H9" s="57" t="s">
        <v>398</v>
      </c>
      <c r="I9" s="20">
        <f t="shared" si="0"/>
        <v>0.9</v>
      </c>
      <c r="J9" s="57" t="s">
        <v>399</v>
      </c>
      <c r="K9" s="154">
        <v>50</v>
      </c>
      <c r="L9" s="154">
        <v>50</v>
      </c>
      <c r="M9" s="21">
        <f t="shared" si="1"/>
        <v>1</v>
      </c>
      <c r="N9" s="51" t="s">
        <v>434</v>
      </c>
      <c r="O9" s="54"/>
    </row>
    <row r="10" spans="1:15" s="4" customFormat="1" ht="33.75" x14ac:dyDescent="0.25">
      <c r="A10" s="195"/>
      <c r="B10" s="195"/>
      <c r="C10" s="195"/>
      <c r="D10" s="59" t="s">
        <v>128</v>
      </c>
      <c r="E10" s="59" t="s">
        <v>129</v>
      </c>
      <c r="F10" s="31">
        <v>0.25</v>
      </c>
      <c r="G10" s="23">
        <v>0.4</v>
      </c>
      <c r="H10" s="57" t="s">
        <v>384</v>
      </c>
      <c r="I10" s="20">
        <f t="shared" si="0"/>
        <v>0.25</v>
      </c>
      <c r="J10" s="57" t="s">
        <v>385</v>
      </c>
      <c r="K10" s="154">
        <v>21</v>
      </c>
      <c r="L10" s="154">
        <v>47</v>
      </c>
      <c r="M10" s="21">
        <f t="shared" si="1"/>
        <v>0.44680851063829785</v>
      </c>
      <c r="N10" s="51" t="s">
        <v>434</v>
      </c>
      <c r="O10" s="54"/>
    </row>
  </sheetData>
  <mergeCells count="16">
    <mergeCell ref="A8:A10"/>
    <mergeCell ref="B8:B10"/>
    <mergeCell ref="C9:C10"/>
    <mergeCell ref="A1:M1"/>
    <mergeCell ref="A2:M2"/>
    <mergeCell ref="A3:M3"/>
    <mergeCell ref="A4:K4"/>
    <mergeCell ref="A5:A6"/>
    <mergeCell ref="B5:B6"/>
    <mergeCell ref="C5:C6"/>
    <mergeCell ref="D5:D6"/>
    <mergeCell ref="E5:E6"/>
    <mergeCell ref="F5:F6"/>
    <mergeCell ref="G5:G6"/>
    <mergeCell ref="H5:J5"/>
    <mergeCell ref="K5:M5"/>
  </mergeCells>
  <conditionalFormatting sqref="M7">
    <cfRule type="cellIs" dxfId="182" priority="10" operator="greaterThan">
      <formula>I7</formula>
    </cfRule>
    <cfRule type="cellIs" dxfId="181" priority="11" operator="equal">
      <formula>I7</formula>
    </cfRule>
    <cfRule type="cellIs" dxfId="180" priority="12" operator="lessThan">
      <formula>I7</formula>
    </cfRule>
  </conditionalFormatting>
  <conditionalFormatting sqref="M7">
    <cfRule type="cellIs" dxfId="179" priority="7" operator="greaterThan">
      <formula>I7</formula>
    </cfRule>
    <cfRule type="cellIs" dxfId="178" priority="8" operator="equal">
      <formula>I7</formula>
    </cfRule>
    <cfRule type="cellIs" dxfId="177" priority="9" operator="lessThan">
      <formula>I7</formula>
    </cfRule>
  </conditionalFormatting>
  <conditionalFormatting sqref="M9:M10">
    <cfRule type="cellIs" dxfId="176" priority="4" operator="greaterThan">
      <formula>I9</formula>
    </cfRule>
    <cfRule type="cellIs" dxfId="175" priority="5" operator="equal">
      <formula>I9</formula>
    </cfRule>
    <cfRule type="cellIs" dxfId="174" priority="6" operator="lessThan">
      <formula>I9</formula>
    </cfRule>
  </conditionalFormatting>
  <conditionalFormatting sqref="M9:M10">
    <cfRule type="cellIs" dxfId="173" priority="1" operator="greaterThan">
      <formula>I9</formula>
    </cfRule>
    <cfRule type="cellIs" dxfId="172" priority="2" operator="equal">
      <formula>I9</formula>
    </cfRule>
    <cfRule type="cellIs" dxfId="171" priority="3" operator="lessThan">
      <formula>I9</formula>
    </cfRule>
  </conditionalFormatting>
  <hyperlinks>
    <hyperlink ref="O3" location="CONCENTRADO!A1" display="CONCENTRADO" xr:uid="{00000000-0004-0000-0600-000000000000}"/>
    <hyperlink ref="M7" r:id="rId1" display="siapa_2016\siapa_2016.xlsx" xr:uid="{00000000-0004-0000-0600-000001000000}"/>
    <hyperlink ref="M9" r:id="rId2" display="siapa_2016\siapa_2016_1.xlsx" xr:uid="{00000000-0004-0000-0600-000002000000}"/>
    <hyperlink ref="M10" r:id="rId3" display="siapa_2016\siapa_2016.xlsx" xr:uid="{00000000-0004-0000-0600-000003000000}"/>
  </hyperlinks>
  <pageMargins left="0.7" right="0.7" top="0.75" bottom="0.75" header="0.3" footer="0.3"/>
  <pageSetup paperSize="5" scale="77" orientation="landscape" r:id="rId4"/>
  <colBreaks count="1" manualBreakCount="1">
    <brk id="14" max="1048575" man="1"/>
  </colBreaks>
  <drawing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</sheetPr>
  <dimension ref="A1:O28"/>
  <sheetViews>
    <sheetView topLeftCell="A22" zoomScaleNormal="100" workbookViewId="0">
      <selection activeCell="M15" sqref="M15"/>
    </sheetView>
  </sheetViews>
  <sheetFormatPr baseColWidth="10" defaultRowHeight="15" x14ac:dyDescent="0.25"/>
  <cols>
    <col min="1" max="2" width="15.140625" style="25" customWidth="1"/>
    <col min="3" max="3" width="31" style="25" customWidth="1"/>
    <col min="4" max="4" width="18.5703125" style="25" customWidth="1"/>
    <col min="5" max="5" width="22.5703125" style="25" customWidth="1"/>
    <col min="6" max="7" width="11.42578125" style="25" customWidth="1"/>
    <col min="11" max="11" width="12.42578125" customWidth="1"/>
    <col min="14" max="14" width="11.42578125" style="5"/>
  </cols>
  <sheetData>
    <row r="1" spans="1:15" ht="23.25" customHeight="1" x14ac:dyDescent="0.25">
      <c r="A1" s="203" t="s">
        <v>388</v>
      </c>
      <c r="B1" s="203"/>
      <c r="C1" s="203"/>
      <c r="D1" s="203"/>
      <c r="E1" s="203"/>
      <c r="F1" s="203"/>
      <c r="G1" s="203"/>
      <c r="H1" s="203"/>
      <c r="I1" s="203"/>
      <c r="J1" s="203"/>
      <c r="K1" s="203"/>
      <c r="L1" s="203"/>
      <c r="M1" s="203"/>
      <c r="N1" s="26"/>
    </row>
    <row r="2" spans="1:15" x14ac:dyDescent="0.25">
      <c r="A2" s="204" t="s">
        <v>389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6"/>
    </row>
    <row r="3" spans="1:15" x14ac:dyDescent="0.25">
      <c r="A3" s="204" t="s">
        <v>448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6"/>
      <c r="O3" s="142" t="s">
        <v>517</v>
      </c>
    </row>
    <row r="4" spans="1:15" ht="22.5" customHeight="1" x14ac:dyDescent="0.25">
      <c r="A4" s="196" t="s">
        <v>51</v>
      </c>
      <c r="B4" s="196"/>
      <c r="C4" s="196"/>
      <c r="D4" s="196"/>
      <c r="E4" s="196"/>
      <c r="F4" s="196"/>
      <c r="G4" s="196"/>
      <c r="H4" s="196"/>
      <c r="I4" s="196"/>
      <c r="J4" s="196"/>
      <c r="K4" s="196"/>
      <c r="M4" s="13"/>
      <c r="N4" s="26"/>
    </row>
    <row r="5" spans="1:15" ht="14.25" customHeight="1" x14ac:dyDescent="0.25">
      <c r="A5" s="197" t="s">
        <v>1</v>
      </c>
      <c r="B5" s="197" t="s">
        <v>313</v>
      </c>
      <c r="C5" s="197" t="s">
        <v>2</v>
      </c>
      <c r="D5" s="197" t="s">
        <v>3</v>
      </c>
      <c r="E5" s="197" t="s">
        <v>4</v>
      </c>
      <c r="F5" s="197" t="s">
        <v>312</v>
      </c>
      <c r="G5" s="198" t="s">
        <v>5</v>
      </c>
      <c r="H5" s="199" t="s">
        <v>354</v>
      </c>
      <c r="I5" s="199"/>
      <c r="J5" s="199"/>
      <c r="K5" s="199" t="s">
        <v>524</v>
      </c>
      <c r="L5" s="199"/>
      <c r="M5" s="199"/>
      <c r="N5" s="26"/>
    </row>
    <row r="6" spans="1:15" s="3" customFormat="1" ht="23.25" customHeight="1" x14ac:dyDescent="0.25">
      <c r="A6" s="197"/>
      <c r="B6" s="197"/>
      <c r="C6" s="197"/>
      <c r="D6" s="197"/>
      <c r="E6" s="197"/>
      <c r="F6" s="197"/>
      <c r="G6" s="198"/>
      <c r="H6" s="14" t="s">
        <v>355</v>
      </c>
      <c r="I6" s="15" t="s">
        <v>356</v>
      </c>
      <c r="J6" s="16" t="s">
        <v>357</v>
      </c>
      <c r="K6" s="60" t="s">
        <v>358</v>
      </c>
      <c r="L6" s="60" t="s">
        <v>359</v>
      </c>
      <c r="M6" s="18" t="s">
        <v>360</v>
      </c>
      <c r="N6" s="26"/>
    </row>
    <row r="7" spans="1:15" ht="36.75" customHeight="1" x14ac:dyDescent="0.25">
      <c r="A7" s="200" t="s">
        <v>130</v>
      </c>
      <c r="B7" s="200" t="s">
        <v>131</v>
      </c>
      <c r="C7" s="27" t="s">
        <v>132</v>
      </c>
      <c r="D7" s="59" t="s">
        <v>133</v>
      </c>
      <c r="E7" s="59" t="s">
        <v>134</v>
      </c>
      <c r="F7" s="23">
        <v>0.7</v>
      </c>
      <c r="G7" s="23">
        <v>1</v>
      </c>
      <c r="H7" s="57" t="s">
        <v>369</v>
      </c>
      <c r="I7" s="20">
        <f t="shared" ref="I7:I9" si="0">F7</f>
        <v>0.7</v>
      </c>
      <c r="J7" s="57" t="s">
        <v>370</v>
      </c>
      <c r="K7" s="57">
        <v>92</v>
      </c>
      <c r="L7" s="57">
        <v>360</v>
      </c>
      <c r="M7" s="21">
        <f t="shared" ref="M7:M9" si="1">(K7/L7)</f>
        <v>0.25555555555555554</v>
      </c>
      <c r="N7" s="26" t="s">
        <v>414</v>
      </c>
    </row>
    <row r="8" spans="1:15" ht="55.5" customHeight="1" x14ac:dyDescent="0.25">
      <c r="A8" s="200"/>
      <c r="B8" s="200"/>
      <c r="C8" s="27" t="s">
        <v>135</v>
      </c>
      <c r="D8" s="59" t="s">
        <v>136</v>
      </c>
      <c r="E8" s="59" t="s">
        <v>137</v>
      </c>
      <c r="F8" s="23">
        <v>0.5</v>
      </c>
      <c r="G8" s="23">
        <v>0.7</v>
      </c>
      <c r="H8" s="57" t="s">
        <v>365</v>
      </c>
      <c r="I8" s="20">
        <f t="shared" si="0"/>
        <v>0.5</v>
      </c>
      <c r="J8" s="57" t="s">
        <v>366</v>
      </c>
      <c r="K8" s="57">
        <v>0</v>
      </c>
      <c r="L8" s="57">
        <v>1</v>
      </c>
      <c r="M8" s="21">
        <f t="shared" si="1"/>
        <v>0</v>
      </c>
      <c r="N8" s="26" t="s">
        <v>414</v>
      </c>
    </row>
    <row r="9" spans="1:15" ht="67.5" x14ac:dyDescent="0.25">
      <c r="A9" s="200"/>
      <c r="B9" s="200"/>
      <c r="C9" s="27" t="s">
        <v>138</v>
      </c>
      <c r="D9" s="59" t="s">
        <v>139</v>
      </c>
      <c r="E9" s="59" t="s">
        <v>140</v>
      </c>
      <c r="F9" s="23">
        <v>0.5</v>
      </c>
      <c r="G9" s="23">
        <v>0.6</v>
      </c>
      <c r="H9" s="57" t="s">
        <v>365</v>
      </c>
      <c r="I9" s="20">
        <f t="shared" si="0"/>
        <v>0.5</v>
      </c>
      <c r="J9" s="57" t="s">
        <v>366</v>
      </c>
      <c r="K9" s="57">
        <v>154</v>
      </c>
      <c r="L9" s="57">
        <v>780</v>
      </c>
      <c r="M9" s="21">
        <f t="shared" si="1"/>
        <v>0.19743589743589743</v>
      </c>
      <c r="N9" s="26" t="s">
        <v>414</v>
      </c>
    </row>
    <row r="12" spans="1:15" ht="22.5" customHeight="1" x14ac:dyDescent="0.25">
      <c r="A12" s="196" t="s">
        <v>141</v>
      </c>
      <c r="B12" s="196"/>
      <c r="C12" s="196"/>
      <c r="D12" s="196"/>
      <c r="E12" s="196"/>
      <c r="F12" s="196"/>
      <c r="G12" s="196"/>
      <c r="H12" s="196"/>
      <c r="I12" s="196"/>
      <c r="J12" s="196"/>
      <c r="K12" s="196"/>
      <c r="M12" s="13"/>
      <c r="N12" s="26"/>
    </row>
    <row r="13" spans="1:15" ht="14.25" customHeight="1" x14ac:dyDescent="0.25">
      <c r="A13" s="197" t="s">
        <v>1</v>
      </c>
      <c r="B13" s="197" t="s">
        <v>313</v>
      </c>
      <c r="C13" s="197" t="s">
        <v>2</v>
      </c>
      <c r="D13" s="197" t="s">
        <v>3</v>
      </c>
      <c r="E13" s="197" t="s">
        <v>4</v>
      </c>
      <c r="F13" s="197" t="s">
        <v>312</v>
      </c>
      <c r="G13" s="198" t="s">
        <v>5</v>
      </c>
      <c r="H13" s="199" t="s">
        <v>354</v>
      </c>
      <c r="I13" s="199"/>
      <c r="J13" s="199"/>
      <c r="K13" s="199" t="s">
        <v>524</v>
      </c>
      <c r="L13" s="199"/>
      <c r="M13" s="199"/>
      <c r="N13" s="26"/>
    </row>
    <row r="14" spans="1:15" s="3" customFormat="1" ht="23.25" customHeight="1" x14ac:dyDescent="0.25">
      <c r="A14" s="197"/>
      <c r="B14" s="197"/>
      <c r="C14" s="197"/>
      <c r="D14" s="197"/>
      <c r="E14" s="197"/>
      <c r="F14" s="197"/>
      <c r="G14" s="198"/>
      <c r="H14" s="14" t="s">
        <v>355</v>
      </c>
      <c r="I14" s="15" t="s">
        <v>356</v>
      </c>
      <c r="J14" s="16" t="s">
        <v>357</v>
      </c>
      <c r="K14" s="60" t="s">
        <v>358</v>
      </c>
      <c r="L14" s="60" t="s">
        <v>359</v>
      </c>
      <c r="M14" s="18" t="s">
        <v>360</v>
      </c>
      <c r="N14" s="26"/>
    </row>
    <row r="15" spans="1:15" s="3" customFormat="1" ht="75" x14ac:dyDescent="0.25">
      <c r="A15" s="59" t="s">
        <v>225</v>
      </c>
      <c r="B15" s="59" t="s">
        <v>226</v>
      </c>
      <c r="C15" s="59" t="s">
        <v>227</v>
      </c>
      <c r="D15" s="59" t="s">
        <v>228</v>
      </c>
      <c r="E15" s="59" t="s">
        <v>229</v>
      </c>
      <c r="F15" s="23">
        <v>1</v>
      </c>
      <c r="G15" s="23">
        <v>1</v>
      </c>
      <c r="H15" s="57" t="s">
        <v>383</v>
      </c>
      <c r="I15" s="50">
        <f t="shared" ref="I15:I19" si="2">F15</f>
        <v>1</v>
      </c>
      <c r="J15" s="20">
        <v>1</v>
      </c>
      <c r="K15" s="57">
        <v>0</v>
      </c>
      <c r="L15" s="57">
        <v>0</v>
      </c>
      <c r="M15" s="154" t="s">
        <v>538</v>
      </c>
      <c r="N15" s="26" t="s">
        <v>426</v>
      </c>
      <c r="O15" s="11" t="s">
        <v>427</v>
      </c>
    </row>
    <row r="16" spans="1:15" ht="45" x14ac:dyDescent="0.25">
      <c r="A16" s="201" t="s">
        <v>230</v>
      </c>
      <c r="B16" s="195" t="s">
        <v>142</v>
      </c>
      <c r="C16" s="59" t="s">
        <v>143</v>
      </c>
      <c r="D16" s="59" t="s">
        <v>144</v>
      </c>
      <c r="E16" s="59" t="s">
        <v>145</v>
      </c>
      <c r="F16" s="23">
        <v>0</v>
      </c>
      <c r="G16" s="23">
        <v>1</v>
      </c>
      <c r="H16" s="57" t="s">
        <v>361</v>
      </c>
      <c r="I16" s="20">
        <f t="shared" si="2"/>
        <v>0</v>
      </c>
      <c r="J16" s="57" t="s">
        <v>362</v>
      </c>
      <c r="K16" s="57">
        <v>1</v>
      </c>
      <c r="L16" s="57">
        <v>1</v>
      </c>
      <c r="M16" s="21">
        <f>(K16/L16)</f>
        <v>1</v>
      </c>
      <c r="N16" s="26" t="s">
        <v>426</v>
      </c>
    </row>
    <row r="17" spans="1:15" ht="33.75" x14ac:dyDescent="0.25">
      <c r="A17" s="213"/>
      <c r="B17" s="195"/>
      <c r="C17" s="59" t="s">
        <v>146</v>
      </c>
      <c r="D17" s="59" t="s">
        <v>147</v>
      </c>
      <c r="E17" s="59" t="s">
        <v>314</v>
      </c>
      <c r="F17" s="23">
        <v>0</v>
      </c>
      <c r="G17" s="23">
        <v>1</v>
      </c>
      <c r="H17" s="57" t="s">
        <v>361</v>
      </c>
      <c r="I17" s="20">
        <f t="shared" si="2"/>
        <v>0</v>
      </c>
      <c r="J17" s="57" t="s">
        <v>362</v>
      </c>
      <c r="K17" s="57">
        <v>1600</v>
      </c>
      <c r="L17" s="57">
        <v>1600</v>
      </c>
      <c r="M17" s="21">
        <f t="shared" ref="M17:M18" si="3">(K17/L17)</f>
        <v>1</v>
      </c>
      <c r="N17" s="26" t="s">
        <v>426</v>
      </c>
    </row>
    <row r="18" spans="1:15" ht="33.75" x14ac:dyDescent="0.25">
      <c r="A18" s="213"/>
      <c r="B18" s="195"/>
      <c r="C18" s="59" t="s">
        <v>148</v>
      </c>
      <c r="D18" s="59" t="s">
        <v>149</v>
      </c>
      <c r="E18" s="59" t="s">
        <v>150</v>
      </c>
      <c r="F18" s="23">
        <v>1</v>
      </c>
      <c r="G18" s="23">
        <v>1</v>
      </c>
      <c r="H18" s="57" t="s">
        <v>383</v>
      </c>
      <c r="I18" s="50">
        <v>0</v>
      </c>
      <c r="J18" s="20">
        <v>1</v>
      </c>
      <c r="K18" s="57">
        <v>177</v>
      </c>
      <c r="L18" s="57">
        <v>177</v>
      </c>
      <c r="M18" s="21">
        <f t="shared" si="3"/>
        <v>1</v>
      </c>
      <c r="N18" s="26" t="s">
        <v>426</v>
      </c>
    </row>
    <row r="19" spans="1:15" ht="78.75" x14ac:dyDescent="0.25">
      <c r="A19" s="202"/>
      <c r="B19" s="59" t="s">
        <v>231</v>
      </c>
      <c r="C19" s="59" t="s">
        <v>232</v>
      </c>
      <c r="D19" s="59" t="s">
        <v>233</v>
      </c>
      <c r="E19" s="59" t="s">
        <v>234</v>
      </c>
      <c r="F19" s="23">
        <v>0.6</v>
      </c>
      <c r="G19" s="23">
        <v>0.9</v>
      </c>
      <c r="H19" s="57" t="s">
        <v>392</v>
      </c>
      <c r="I19" s="20">
        <f t="shared" si="2"/>
        <v>0.6</v>
      </c>
      <c r="J19" s="57" t="s">
        <v>393</v>
      </c>
      <c r="K19" s="57">
        <v>0</v>
      </c>
      <c r="L19" s="57">
        <v>0</v>
      </c>
      <c r="M19" s="154" t="s">
        <v>533</v>
      </c>
      <c r="N19" s="26" t="s">
        <v>426</v>
      </c>
      <c r="O19" s="11" t="s">
        <v>427</v>
      </c>
    </row>
    <row r="22" spans="1:15" ht="22.5" customHeight="1" x14ac:dyDescent="0.25">
      <c r="A22" s="196" t="s">
        <v>44</v>
      </c>
      <c r="B22" s="196"/>
      <c r="C22" s="196"/>
      <c r="D22" s="196"/>
      <c r="E22" s="196"/>
      <c r="F22" s="196"/>
      <c r="G22" s="196"/>
      <c r="H22" s="196"/>
      <c r="I22" s="196"/>
      <c r="J22" s="196"/>
      <c r="K22" s="196"/>
      <c r="M22" s="13"/>
      <c r="N22" s="26"/>
      <c r="O22" s="53"/>
    </row>
    <row r="23" spans="1:15" ht="14.25" customHeight="1" x14ac:dyDescent="0.25">
      <c r="A23" s="197" t="s">
        <v>1</v>
      </c>
      <c r="B23" s="197" t="s">
        <v>313</v>
      </c>
      <c r="C23" s="197" t="s">
        <v>2</v>
      </c>
      <c r="D23" s="197" t="s">
        <v>3</v>
      </c>
      <c r="E23" s="197" t="s">
        <v>4</v>
      </c>
      <c r="F23" s="197" t="s">
        <v>312</v>
      </c>
      <c r="G23" s="198" t="s">
        <v>5</v>
      </c>
      <c r="H23" s="199" t="s">
        <v>354</v>
      </c>
      <c r="I23" s="199"/>
      <c r="J23" s="199"/>
      <c r="K23" s="199" t="s">
        <v>524</v>
      </c>
      <c r="L23" s="199"/>
      <c r="M23" s="199"/>
      <c r="N23" s="26"/>
      <c r="O23" s="53"/>
    </row>
    <row r="24" spans="1:15" s="3" customFormat="1" ht="23.25" customHeight="1" x14ac:dyDescent="0.25">
      <c r="A24" s="197"/>
      <c r="B24" s="197"/>
      <c r="C24" s="197"/>
      <c r="D24" s="197"/>
      <c r="E24" s="197"/>
      <c r="F24" s="197"/>
      <c r="G24" s="198"/>
      <c r="H24" s="14" t="s">
        <v>355</v>
      </c>
      <c r="I24" s="15" t="s">
        <v>356</v>
      </c>
      <c r="J24" s="16" t="s">
        <v>357</v>
      </c>
      <c r="K24" s="60" t="s">
        <v>358</v>
      </c>
      <c r="L24" s="60" t="s">
        <v>359</v>
      </c>
      <c r="M24" s="18" t="s">
        <v>360</v>
      </c>
      <c r="N24" s="26"/>
      <c r="O24" s="1"/>
    </row>
    <row r="25" spans="1:15" s="4" customFormat="1" ht="45" x14ac:dyDescent="0.25">
      <c r="A25" s="209" t="s">
        <v>151</v>
      </c>
      <c r="B25" s="200" t="s">
        <v>152</v>
      </c>
      <c r="C25" s="59" t="s">
        <v>153</v>
      </c>
      <c r="D25" s="59" t="s">
        <v>154</v>
      </c>
      <c r="E25" s="59" t="s">
        <v>155</v>
      </c>
      <c r="F25" s="31">
        <v>1</v>
      </c>
      <c r="G25" s="23">
        <v>1</v>
      </c>
      <c r="H25" s="57" t="s">
        <v>383</v>
      </c>
      <c r="I25" s="50">
        <f t="shared" ref="I25:I28" si="4">F25</f>
        <v>1</v>
      </c>
      <c r="J25" s="20">
        <v>1</v>
      </c>
      <c r="K25" s="57">
        <v>0</v>
      </c>
      <c r="L25" s="57">
        <v>48</v>
      </c>
      <c r="M25" s="21">
        <f>(K25/L25)</f>
        <v>0</v>
      </c>
      <c r="N25" s="26" t="s">
        <v>429</v>
      </c>
      <c r="O25" s="54"/>
    </row>
    <row r="26" spans="1:15" s="4" customFormat="1" ht="45" x14ac:dyDescent="0.25">
      <c r="A26" s="210"/>
      <c r="B26" s="200"/>
      <c r="C26" s="59" t="s">
        <v>156</v>
      </c>
      <c r="D26" s="59" t="s">
        <v>157</v>
      </c>
      <c r="E26" s="34" t="s">
        <v>158</v>
      </c>
      <c r="F26" s="31">
        <v>1</v>
      </c>
      <c r="G26" s="31">
        <v>1</v>
      </c>
      <c r="H26" s="57" t="s">
        <v>383</v>
      </c>
      <c r="I26" s="50">
        <v>0</v>
      </c>
      <c r="J26" s="20">
        <v>1</v>
      </c>
      <c r="K26" s="57">
        <v>42</v>
      </c>
      <c r="L26" s="57">
        <v>42</v>
      </c>
      <c r="M26" s="21">
        <f>(K26/L26)</f>
        <v>1</v>
      </c>
      <c r="N26" s="26" t="s">
        <v>429</v>
      </c>
      <c r="O26" s="54"/>
    </row>
    <row r="27" spans="1:15" s="4" customFormat="1" ht="33.75" x14ac:dyDescent="0.25">
      <c r="A27" s="206" t="s">
        <v>239</v>
      </c>
      <c r="B27" s="211" t="s">
        <v>311</v>
      </c>
      <c r="C27" s="59" t="s">
        <v>240</v>
      </c>
      <c r="D27" s="59" t="s">
        <v>241</v>
      </c>
      <c r="E27" s="57" t="s">
        <v>242</v>
      </c>
      <c r="F27" s="20">
        <v>1</v>
      </c>
      <c r="G27" s="20">
        <v>1</v>
      </c>
      <c r="H27" s="57" t="s">
        <v>383</v>
      </c>
      <c r="I27" s="50">
        <f t="shared" si="4"/>
        <v>1</v>
      </c>
      <c r="J27" s="20">
        <v>1</v>
      </c>
      <c r="K27" s="57">
        <v>5</v>
      </c>
      <c r="L27" s="57">
        <v>9</v>
      </c>
      <c r="M27" s="21">
        <f t="shared" ref="M27:M28" si="5">(K27/L27)</f>
        <v>0.55555555555555558</v>
      </c>
      <c r="N27" s="26" t="s">
        <v>442</v>
      </c>
      <c r="O27" s="54"/>
    </row>
    <row r="28" spans="1:15" s="4" customFormat="1" ht="56.25" x14ac:dyDescent="0.25">
      <c r="A28" s="208"/>
      <c r="B28" s="212"/>
      <c r="C28" s="59" t="s">
        <v>307</v>
      </c>
      <c r="D28" s="59" t="s">
        <v>306</v>
      </c>
      <c r="E28" s="57" t="s">
        <v>308</v>
      </c>
      <c r="F28" s="20">
        <v>0.95</v>
      </c>
      <c r="G28" s="20">
        <v>1</v>
      </c>
      <c r="H28" s="57" t="s">
        <v>396</v>
      </c>
      <c r="I28" s="20">
        <f t="shared" si="4"/>
        <v>0.95</v>
      </c>
      <c r="J28" s="57" t="s">
        <v>397</v>
      </c>
      <c r="K28" s="57">
        <v>2546</v>
      </c>
      <c r="L28" s="57">
        <v>2546</v>
      </c>
      <c r="M28" s="21">
        <f t="shared" si="5"/>
        <v>1</v>
      </c>
      <c r="N28" s="26" t="s">
        <v>441</v>
      </c>
      <c r="O28" s="54"/>
    </row>
  </sheetData>
  <mergeCells count="41">
    <mergeCell ref="A12:K12"/>
    <mergeCell ref="A1:M1"/>
    <mergeCell ref="A2:M2"/>
    <mergeCell ref="A3:M3"/>
    <mergeCell ref="A4:K4"/>
    <mergeCell ref="A5:A6"/>
    <mergeCell ref="B5:B6"/>
    <mergeCell ref="C5:C6"/>
    <mergeCell ref="D5:D6"/>
    <mergeCell ref="E5:E6"/>
    <mergeCell ref="F5:F6"/>
    <mergeCell ref="G5:G6"/>
    <mergeCell ref="H5:J5"/>
    <mergeCell ref="K5:M5"/>
    <mergeCell ref="A7:A9"/>
    <mergeCell ref="B7:B9"/>
    <mergeCell ref="A22:K22"/>
    <mergeCell ref="A13:A14"/>
    <mergeCell ref="B13:B14"/>
    <mergeCell ref="C13:C14"/>
    <mergeCell ref="D13:D14"/>
    <mergeCell ref="E13:E14"/>
    <mergeCell ref="F13:F14"/>
    <mergeCell ref="G13:G14"/>
    <mergeCell ref="H13:J13"/>
    <mergeCell ref="K13:M13"/>
    <mergeCell ref="A16:A19"/>
    <mergeCell ref="B16:B18"/>
    <mergeCell ref="A27:A28"/>
    <mergeCell ref="B27:B28"/>
    <mergeCell ref="A23:A24"/>
    <mergeCell ref="B23:B24"/>
    <mergeCell ref="C23:C24"/>
    <mergeCell ref="G23:G24"/>
    <mergeCell ref="H23:J23"/>
    <mergeCell ref="K23:M23"/>
    <mergeCell ref="B25:B26"/>
    <mergeCell ref="A25:A26"/>
    <mergeCell ref="D23:D24"/>
    <mergeCell ref="E23:E24"/>
    <mergeCell ref="F23:F24"/>
  </mergeCells>
  <conditionalFormatting sqref="M7:M9">
    <cfRule type="cellIs" dxfId="170" priority="22" operator="greaterThan">
      <formula>I7</formula>
    </cfRule>
    <cfRule type="cellIs" dxfId="169" priority="23" operator="equal">
      <formula>I7</formula>
    </cfRule>
    <cfRule type="cellIs" dxfId="168" priority="24" operator="lessThan">
      <formula>I7</formula>
    </cfRule>
  </conditionalFormatting>
  <conditionalFormatting sqref="M7:M9">
    <cfRule type="cellIs" dxfId="167" priority="19" operator="greaterThan">
      <formula>I7</formula>
    </cfRule>
    <cfRule type="cellIs" dxfId="166" priority="20" operator="equal">
      <formula>I7</formula>
    </cfRule>
    <cfRule type="cellIs" dxfId="165" priority="21" operator="lessThan">
      <formula>I7</formula>
    </cfRule>
  </conditionalFormatting>
  <conditionalFormatting sqref="M16:M18">
    <cfRule type="cellIs" dxfId="164" priority="16" operator="greaterThan">
      <formula>I16</formula>
    </cfRule>
    <cfRule type="cellIs" dxfId="163" priority="17" operator="equal">
      <formula>I16</formula>
    </cfRule>
    <cfRule type="cellIs" dxfId="162" priority="18" operator="lessThan">
      <formula>I16</formula>
    </cfRule>
  </conditionalFormatting>
  <conditionalFormatting sqref="M16:M18">
    <cfRule type="cellIs" dxfId="161" priority="13" operator="greaterThan">
      <formula>I16</formula>
    </cfRule>
    <cfRule type="cellIs" dxfId="160" priority="14" operator="equal">
      <formula>I16</formula>
    </cfRule>
    <cfRule type="cellIs" dxfId="159" priority="15" operator="lessThan">
      <formula>I16</formula>
    </cfRule>
  </conditionalFormatting>
  <conditionalFormatting sqref="M25:M26">
    <cfRule type="cellIs" dxfId="158" priority="10" operator="greaterThan">
      <formula>I25</formula>
    </cfRule>
    <cfRule type="cellIs" dxfId="157" priority="11" operator="equal">
      <formula>I25</formula>
    </cfRule>
    <cfRule type="cellIs" dxfId="156" priority="12" operator="lessThan">
      <formula>I25</formula>
    </cfRule>
  </conditionalFormatting>
  <conditionalFormatting sqref="M25:M26">
    <cfRule type="cellIs" dxfId="155" priority="7" operator="greaterThan">
      <formula>I25</formula>
    </cfRule>
    <cfRule type="cellIs" dxfId="154" priority="8" operator="equal">
      <formula>I25</formula>
    </cfRule>
    <cfRule type="cellIs" dxfId="153" priority="9" operator="lessThan">
      <formula>I25</formula>
    </cfRule>
  </conditionalFormatting>
  <conditionalFormatting sqref="M27:M28">
    <cfRule type="cellIs" dxfId="152" priority="4" operator="greaterThan">
      <formula>I27</formula>
    </cfRule>
    <cfRule type="cellIs" dxfId="151" priority="5" operator="equal">
      <formula>I27</formula>
    </cfRule>
    <cfRule type="cellIs" dxfId="150" priority="6" operator="lessThan">
      <formula>I27</formula>
    </cfRule>
  </conditionalFormatting>
  <conditionalFormatting sqref="M27:M28">
    <cfRule type="cellIs" dxfId="149" priority="1" operator="greaterThan">
      <formula>I27</formula>
    </cfRule>
    <cfRule type="cellIs" dxfId="148" priority="2" operator="equal">
      <formula>I27</formula>
    </cfRule>
    <cfRule type="cellIs" dxfId="147" priority="3" operator="lessThan">
      <formula>I27</formula>
    </cfRule>
  </conditionalFormatting>
  <hyperlinks>
    <hyperlink ref="O3" location="CONCENTRADO!A1" display="CONCENTRADO" xr:uid="{00000000-0004-0000-0700-000000000000}"/>
    <hyperlink ref="M7" r:id="rId1" display="siapa_2016\siapa_2016.xlsx" xr:uid="{00000000-0004-0000-0700-000001000000}"/>
    <hyperlink ref="M8" r:id="rId2" display="siapa_2016\siapa_2016_1.xlsx" xr:uid="{00000000-0004-0000-0700-000002000000}"/>
    <hyperlink ref="M9" r:id="rId3" display="siapa_2016\siapa_2016_10.xls" xr:uid="{00000000-0004-0000-0700-000003000000}"/>
    <hyperlink ref="M16" r:id="rId4" display="siapa_2016\siapa_2016_1.xlsx" xr:uid="{00000000-0004-0000-0700-000004000000}"/>
    <hyperlink ref="M17" r:id="rId5" display="siapa_2016\siapa_2016.xlsx" xr:uid="{00000000-0004-0000-0700-000005000000}"/>
    <hyperlink ref="M18" r:id="rId6" display="siapa_2016\siapa_2016_1.xlsx" xr:uid="{00000000-0004-0000-0700-000006000000}"/>
    <hyperlink ref="M25" r:id="rId7" display="siapa_2016\siapa_2016.xlsx" xr:uid="{00000000-0004-0000-0700-000007000000}"/>
    <hyperlink ref="M26" r:id="rId8" display="siapa_2016\siapa_2016_1.xlsx" xr:uid="{00000000-0004-0000-0700-000008000000}"/>
    <hyperlink ref="M28" r:id="rId9" display="siapa_2016\siapa_2016.xlsx" xr:uid="{00000000-0004-0000-0700-000009000000}"/>
    <hyperlink ref="M27" r:id="rId10" display="siapa_2016\siapa_2016.xlsx" xr:uid="{00000000-0004-0000-0700-00000A000000}"/>
  </hyperlinks>
  <pageMargins left="0.70866141732283472" right="0.70866141732283472" top="0.74803149606299213" bottom="0.74803149606299213" header="0.31496062992125984" footer="0.31496062992125984"/>
  <pageSetup paperSize="5" scale="77" orientation="landscape" r:id="rId11"/>
  <rowBreaks count="1" manualBreakCount="1">
    <brk id="21" max="13" man="1"/>
  </rowBreaks>
  <colBreaks count="1" manualBreakCount="1">
    <brk id="14" max="1048575" man="1"/>
  </colBreaks>
  <drawing r:id="rId1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</sheetPr>
  <dimension ref="A1:O29"/>
  <sheetViews>
    <sheetView zoomScaleNormal="100" workbookViewId="0">
      <selection activeCell="D14" sqref="D14"/>
    </sheetView>
  </sheetViews>
  <sheetFormatPr baseColWidth="10" defaultRowHeight="15" x14ac:dyDescent="0.25"/>
  <cols>
    <col min="1" max="2" width="15.140625" style="25" customWidth="1"/>
    <col min="3" max="3" width="31" style="25" customWidth="1"/>
    <col min="4" max="4" width="24" style="25" customWidth="1"/>
    <col min="5" max="5" width="22.5703125" style="25" customWidth="1"/>
    <col min="6" max="7" width="11.42578125" style="25" customWidth="1"/>
    <col min="11" max="11" width="12.42578125" customWidth="1"/>
  </cols>
  <sheetData>
    <row r="1" spans="1:15" ht="23.25" customHeight="1" x14ac:dyDescent="0.25">
      <c r="A1" s="203" t="s">
        <v>388</v>
      </c>
      <c r="B1" s="203"/>
      <c r="C1" s="203"/>
      <c r="D1" s="203"/>
      <c r="E1" s="203"/>
      <c r="F1" s="203"/>
      <c r="G1" s="203"/>
      <c r="H1" s="203"/>
      <c r="I1" s="203"/>
      <c r="J1" s="203"/>
      <c r="K1" s="203"/>
      <c r="L1" s="203"/>
      <c r="M1" s="203"/>
      <c r="N1" s="51"/>
    </row>
    <row r="2" spans="1:15" x14ac:dyDescent="0.25">
      <c r="A2" s="204" t="s">
        <v>389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51"/>
    </row>
    <row r="3" spans="1:15" x14ac:dyDescent="0.25">
      <c r="A3" s="204" t="s">
        <v>528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51"/>
      <c r="O3" s="142" t="s">
        <v>517</v>
      </c>
    </row>
    <row r="4" spans="1:15" ht="22.5" customHeight="1" x14ac:dyDescent="0.25">
      <c r="A4" s="196" t="s">
        <v>0</v>
      </c>
      <c r="B4" s="196"/>
      <c r="C4" s="196"/>
      <c r="D4" s="196"/>
      <c r="E4" s="196"/>
      <c r="F4" s="196"/>
      <c r="G4" s="196"/>
      <c r="H4" s="196"/>
      <c r="I4" s="196"/>
      <c r="J4" s="196"/>
      <c r="K4" s="196"/>
      <c r="M4" s="13"/>
      <c r="N4" s="51"/>
    </row>
    <row r="5" spans="1:15" ht="14.25" customHeight="1" x14ac:dyDescent="0.25">
      <c r="A5" s="197" t="s">
        <v>1</v>
      </c>
      <c r="B5" s="197" t="s">
        <v>313</v>
      </c>
      <c r="C5" s="197" t="s">
        <v>2</v>
      </c>
      <c r="D5" s="197" t="s">
        <v>3</v>
      </c>
      <c r="E5" s="197" t="s">
        <v>4</v>
      </c>
      <c r="F5" s="197" t="s">
        <v>312</v>
      </c>
      <c r="G5" s="198" t="s">
        <v>5</v>
      </c>
      <c r="H5" s="199" t="s">
        <v>354</v>
      </c>
      <c r="I5" s="199"/>
      <c r="J5" s="199"/>
      <c r="K5" s="199" t="s">
        <v>524</v>
      </c>
      <c r="L5" s="199"/>
      <c r="M5" s="199"/>
      <c r="N5" s="51"/>
    </row>
    <row r="6" spans="1:15" s="3" customFormat="1" ht="23.25" customHeight="1" x14ac:dyDescent="0.25">
      <c r="A6" s="197"/>
      <c r="B6" s="197"/>
      <c r="C6" s="197"/>
      <c r="D6" s="197"/>
      <c r="E6" s="197"/>
      <c r="F6" s="197"/>
      <c r="G6" s="198"/>
      <c r="H6" s="14" t="s">
        <v>355</v>
      </c>
      <c r="I6" s="15" t="s">
        <v>356</v>
      </c>
      <c r="J6" s="16" t="s">
        <v>357</v>
      </c>
      <c r="K6" s="60" t="s">
        <v>358</v>
      </c>
      <c r="L6" s="60" t="s">
        <v>359</v>
      </c>
      <c r="M6" s="18" t="s">
        <v>360</v>
      </c>
      <c r="N6" s="51"/>
    </row>
    <row r="7" spans="1:15" ht="33.75" x14ac:dyDescent="0.25">
      <c r="A7" s="201" t="s">
        <v>159</v>
      </c>
      <c r="B7" s="195" t="s">
        <v>170</v>
      </c>
      <c r="C7" s="59" t="s">
        <v>171</v>
      </c>
      <c r="D7" s="59" t="s">
        <v>172</v>
      </c>
      <c r="E7" s="59" t="s">
        <v>173</v>
      </c>
      <c r="F7" s="23">
        <v>0.55000000000000004</v>
      </c>
      <c r="G7" s="23">
        <v>0.65</v>
      </c>
      <c r="H7" s="57" t="s">
        <v>379</v>
      </c>
      <c r="I7" s="20">
        <f>F7</f>
        <v>0.55000000000000004</v>
      </c>
      <c r="J7" s="57" t="s">
        <v>380</v>
      </c>
      <c r="K7" s="57">
        <v>150</v>
      </c>
      <c r="L7" s="57">
        <v>200</v>
      </c>
      <c r="M7" s="21">
        <f>(K7/L7)</f>
        <v>0.75</v>
      </c>
      <c r="N7" s="51" t="s">
        <v>404</v>
      </c>
    </row>
    <row r="8" spans="1:15" ht="33.75" x14ac:dyDescent="0.25">
      <c r="A8" s="213"/>
      <c r="B8" s="195"/>
      <c r="C8" s="59" t="s">
        <v>174</v>
      </c>
      <c r="D8" s="59" t="s">
        <v>175</v>
      </c>
      <c r="E8" s="59" t="s">
        <v>176</v>
      </c>
      <c r="F8" s="23">
        <v>0.65</v>
      </c>
      <c r="G8" s="23">
        <v>0.8</v>
      </c>
      <c r="H8" s="57" t="s">
        <v>367</v>
      </c>
      <c r="I8" s="20">
        <f t="shared" ref="I8:I15" si="0">F8</f>
        <v>0.65</v>
      </c>
      <c r="J8" s="57" t="s">
        <v>368</v>
      </c>
      <c r="K8" s="57">
        <v>17100</v>
      </c>
      <c r="L8" s="57">
        <v>21337</v>
      </c>
      <c r="M8" s="21">
        <f t="shared" ref="M8:M14" si="1">(K8/L8)</f>
        <v>0.80142475512021372</v>
      </c>
      <c r="N8" s="51" t="s">
        <v>404</v>
      </c>
    </row>
    <row r="9" spans="1:15" ht="45" x14ac:dyDescent="0.25">
      <c r="A9" s="213"/>
      <c r="B9" s="195"/>
      <c r="C9" s="59" t="s">
        <v>177</v>
      </c>
      <c r="D9" s="59" t="s">
        <v>178</v>
      </c>
      <c r="E9" s="59" t="s">
        <v>179</v>
      </c>
      <c r="F9" s="23">
        <v>0.8</v>
      </c>
      <c r="G9" s="23">
        <v>0.9</v>
      </c>
      <c r="H9" s="57" t="s">
        <v>381</v>
      </c>
      <c r="I9" s="20">
        <f t="shared" si="0"/>
        <v>0.8</v>
      </c>
      <c r="J9" s="57" t="s">
        <v>382</v>
      </c>
      <c r="K9" s="57">
        <v>290</v>
      </c>
      <c r="L9" s="57">
        <v>297</v>
      </c>
      <c r="M9" s="21">
        <f t="shared" si="1"/>
        <v>0.97643097643097643</v>
      </c>
      <c r="N9" s="51" t="s">
        <v>404</v>
      </c>
    </row>
    <row r="10" spans="1:15" ht="45" x14ac:dyDescent="0.25">
      <c r="A10" s="213"/>
      <c r="B10" s="195" t="s">
        <v>160</v>
      </c>
      <c r="C10" s="59" t="s">
        <v>161</v>
      </c>
      <c r="D10" s="59" t="s">
        <v>162</v>
      </c>
      <c r="E10" s="59" t="s">
        <v>163</v>
      </c>
      <c r="F10" s="23">
        <v>0.75</v>
      </c>
      <c r="G10" s="23">
        <v>0.95</v>
      </c>
      <c r="H10" s="57" t="s">
        <v>371</v>
      </c>
      <c r="I10" s="20">
        <f t="shared" si="0"/>
        <v>0.75</v>
      </c>
      <c r="J10" s="57" t="s">
        <v>372</v>
      </c>
      <c r="K10" s="160">
        <v>303</v>
      </c>
      <c r="L10" s="160">
        <v>306</v>
      </c>
      <c r="M10" s="21">
        <f t="shared" si="1"/>
        <v>0.99019607843137258</v>
      </c>
      <c r="N10" s="51" t="s">
        <v>405</v>
      </c>
    </row>
    <row r="11" spans="1:15" ht="56.25" x14ac:dyDescent="0.25">
      <c r="A11" s="213"/>
      <c r="B11" s="195"/>
      <c r="C11" s="59" t="s">
        <v>164</v>
      </c>
      <c r="D11" s="59" t="s">
        <v>165</v>
      </c>
      <c r="E11" s="59" t="s">
        <v>166</v>
      </c>
      <c r="F11" s="23">
        <v>0.5</v>
      </c>
      <c r="G11" s="23">
        <v>0.75</v>
      </c>
      <c r="H11" s="57" t="s">
        <v>365</v>
      </c>
      <c r="I11" s="20">
        <f t="shared" si="0"/>
        <v>0.5</v>
      </c>
      <c r="J11" s="57" t="s">
        <v>366</v>
      </c>
      <c r="K11" s="160">
        <v>3</v>
      </c>
      <c r="L11" s="160">
        <v>3</v>
      </c>
      <c r="M11" s="21">
        <f t="shared" si="1"/>
        <v>1</v>
      </c>
      <c r="N11" s="51" t="s">
        <v>405</v>
      </c>
    </row>
    <row r="12" spans="1:15" ht="78.75" x14ac:dyDescent="0.25">
      <c r="A12" s="213"/>
      <c r="B12" s="195"/>
      <c r="C12" s="59" t="s">
        <v>167</v>
      </c>
      <c r="D12" s="59" t="s">
        <v>168</v>
      </c>
      <c r="E12" s="59" t="s">
        <v>169</v>
      </c>
      <c r="F12" s="23">
        <v>1</v>
      </c>
      <c r="G12" s="23">
        <v>1</v>
      </c>
      <c r="H12" s="57" t="s">
        <v>383</v>
      </c>
      <c r="I12" s="50">
        <v>0</v>
      </c>
      <c r="J12" s="20">
        <v>1</v>
      </c>
      <c r="K12" s="160">
        <v>67</v>
      </c>
      <c r="L12" s="160">
        <v>67</v>
      </c>
      <c r="M12" s="21">
        <f t="shared" si="1"/>
        <v>1</v>
      </c>
      <c r="N12" s="51" t="s">
        <v>405</v>
      </c>
    </row>
    <row r="13" spans="1:15" ht="33.75" x14ac:dyDescent="0.25">
      <c r="A13" s="213"/>
      <c r="B13" s="195" t="s">
        <v>180</v>
      </c>
      <c r="C13" s="59" t="s">
        <v>181</v>
      </c>
      <c r="D13" s="59" t="s">
        <v>182</v>
      </c>
      <c r="E13" s="59" t="s">
        <v>183</v>
      </c>
      <c r="F13" s="23">
        <v>1</v>
      </c>
      <c r="G13" s="23">
        <v>1</v>
      </c>
      <c r="H13" s="57" t="s">
        <v>383</v>
      </c>
      <c r="I13" s="50">
        <v>0</v>
      </c>
      <c r="J13" s="20">
        <v>1</v>
      </c>
      <c r="K13" s="160">
        <v>100</v>
      </c>
      <c r="L13" s="160">
        <v>100</v>
      </c>
      <c r="M13" s="21">
        <f t="shared" si="1"/>
        <v>1</v>
      </c>
      <c r="N13" s="51" t="s">
        <v>406</v>
      </c>
    </row>
    <row r="14" spans="1:15" ht="33.75" x14ac:dyDescent="0.25">
      <c r="A14" s="202"/>
      <c r="B14" s="195"/>
      <c r="C14" s="59" t="s">
        <v>184</v>
      </c>
      <c r="D14" s="59" t="s">
        <v>185</v>
      </c>
      <c r="E14" s="59" t="s">
        <v>186</v>
      </c>
      <c r="F14" s="23">
        <v>0.5</v>
      </c>
      <c r="G14" s="23">
        <v>0.6</v>
      </c>
      <c r="H14" s="57" t="s">
        <v>365</v>
      </c>
      <c r="I14" s="20">
        <f t="shared" si="0"/>
        <v>0.5</v>
      </c>
      <c r="J14" s="57" t="s">
        <v>366</v>
      </c>
      <c r="K14" s="160">
        <v>15</v>
      </c>
      <c r="L14" s="160">
        <v>15</v>
      </c>
      <c r="M14" s="21">
        <f t="shared" si="1"/>
        <v>1</v>
      </c>
      <c r="N14" s="51" t="s">
        <v>406</v>
      </c>
    </row>
    <row r="15" spans="1:15" ht="45" x14ac:dyDescent="0.25">
      <c r="B15" s="59" t="s">
        <v>187</v>
      </c>
      <c r="C15" s="59" t="s">
        <v>188</v>
      </c>
      <c r="D15" s="59" t="s">
        <v>189</v>
      </c>
      <c r="E15" s="59" t="s">
        <v>190</v>
      </c>
      <c r="F15" s="23">
        <v>0.5</v>
      </c>
      <c r="G15" s="23">
        <v>0.75</v>
      </c>
      <c r="H15" s="59" t="s">
        <v>365</v>
      </c>
      <c r="I15" s="20">
        <f t="shared" si="0"/>
        <v>0.5</v>
      </c>
      <c r="J15" s="59" t="s">
        <v>366</v>
      </c>
      <c r="K15" s="160">
        <v>74</v>
      </c>
      <c r="L15" s="160">
        <v>94</v>
      </c>
      <c r="M15" s="21">
        <f t="shared" ref="M15" si="2">(K15/L15)</f>
        <v>0.78723404255319152</v>
      </c>
      <c r="N15" s="51" t="s">
        <v>407</v>
      </c>
    </row>
    <row r="18" spans="1:15" ht="22.5" customHeight="1" x14ac:dyDescent="0.25">
      <c r="A18" s="196" t="s">
        <v>24</v>
      </c>
      <c r="B18" s="196"/>
      <c r="C18" s="196"/>
      <c r="D18" s="196"/>
      <c r="E18" s="196"/>
      <c r="F18" s="196"/>
      <c r="G18" s="196"/>
      <c r="H18" s="196"/>
      <c r="I18" s="196"/>
      <c r="J18" s="196"/>
      <c r="K18" s="196"/>
      <c r="M18" s="13"/>
      <c r="N18" s="51"/>
    </row>
    <row r="19" spans="1:15" ht="14.25" customHeight="1" x14ac:dyDescent="0.25">
      <c r="A19" s="197" t="s">
        <v>1</v>
      </c>
      <c r="B19" s="197" t="s">
        <v>313</v>
      </c>
      <c r="C19" s="197" t="s">
        <v>2</v>
      </c>
      <c r="D19" s="197" t="s">
        <v>3</v>
      </c>
      <c r="E19" s="197" t="s">
        <v>4</v>
      </c>
      <c r="F19" s="197" t="s">
        <v>312</v>
      </c>
      <c r="G19" s="198" t="s">
        <v>5</v>
      </c>
      <c r="H19" s="199" t="s">
        <v>354</v>
      </c>
      <c r="I19" s="199"/>
      <c r="J19" s="199"/>
      <c r="K19" s="199" t="s">
        <v>524</v>
      </c>
      <c r="L19" s="199"/>
      <c r="M19" s="199"/>
      <c r="N19" s="51"/>
    </row>
    <row r="20" spans="1:15" s="3" customFormat="1" ht="23.25" customHeight="1" x14ac:dyDescent="0.25">
      <c r="A20" s="197"/>
      <c r="B20" s="197"/>
      <c r="C20" s="197"/>
      <c r="D20" s="197"/>
      <c r="E20" s="197"/>
      <c r="F20" s="197"/>
      <c r="G20" s="198"/>
      <c r="H20" s="14" t="s">
        <v>355</v>
      </c>
      <c r="I20" s="15" t="s">
        <v>356</v>
      </c>
      <c r="J20" s="16" t="s">
        <v>357</v>
      </c>
      <c r="K20" s="60" t="s">
        <v>358</v>
      </c>
      <c r="L20" s="60" t="s">
        <v>359</v>
      </c>
      <c r="M20" s="18" t="s">
        <v>360</v>
      </c>
      <c r="N20" s="51"/>
    </row>
    <row r="21" spans="1:15" s="37" customFormat="1" ht="33.75" x14ac:dyDescent="0.25">
      <c r="A21" s="200" t="s">
        <v>191</v>
      </c>
      <c r="B21" s="200" t="s">
        <v>192</v>
      </c>
      <c r="C21" s="59" t="s">
        <v>193</v>
      </c>
      <c r="D21" s="59" t="s">
        <v>194</v>
      </c>
      <c r="E21" s="59" t="s">
        <v>195</v>
      </c>
      <c r="F21" s="23">
        <v>0</v>
      </c>
      <c r="G21" s="23">
        <v>0.05</v>
      </c>
      <c r="H21" s="57" t="s">
        <v>361</v>
      </c>
      <c r="I21" s="20">
        <f t="shared" ref="I21:I23" si="3">F21</f>
        <v>0</v>
      </c>
      <c r="J21" s="57" t="s">
        <v>362</v>
      </c>
      <c r="K21" s="57">
        <v>2525940.9900000002</v>
      </c>
      <c r="L21" s="57">
        <v>2868575.36</v>
      </c>
      <c r="M21" s="21">
        <f>(K21/L21)-1</f>
        <v>-0.11944408878977464</v>
      </c>
      <c r="N21" s="51" t="s">
        <v>423</v>
      </c>
    </row>
    <row r="22" spans="1:15" s="37" customFormat="1" ht="33.75" x14ac:dyDescent="0.25">
      <c r="A22" s="200"/>
      <c r="B22" s="200"/>
      <c r="C22" s="59" t="s">
        <v>196</v>
      </c>
      <c r="D22" s="59" t="s">
        <v>197</v>
      </c>
      <c r="E22" s="59" t="s">
        <v>198</v>
      </c>
      <c r="F22" s="23">
        <v>0.8</v>
      </c>
      <c r="G22" s="23">
        <v>0.95</v>
      </c>
      <c r="H22" s="57" t="s">
        <v>381</v>
      </c>
      <c r="I22" s="20">
        <f t="shared" si="3"/>
        <v>0.8</v>
      </c>
      <c r="J22" s="57" t="s">
        <v>382</v>
      </c>
      <c r="K22" s="57">
        <v>21993</v>
      </c>
      <c r="L22" s="57">
        <v>21993</v>
      </c>
      <c r="M22" s="21">
        <f t="shared" ref="M22" si="4">(K22/L22)</f>
        <v>1</v>
      </c>
      <c r="N22" s="51" t="s">
        <v>423</v>
      </c>
    </row>
    <row r="23" spans="1:15" s="37" customFormat="1" ht="56.25" x14ac:dyDescent="0.25">
      <c r="A23" s="200"/>
      <c r="B23" s="200"/>
      <c r="C23" s="59" t="s">
        <v>199</v>
      </c>
      <c r="D23" s="59" t="s">
        <v>200</v>
      </c>
      <c r="E23" s="59" t="s">
        <v>201</v>
      </c>
      <c r="F23" s="23">
        <v>0</v>
      </c>
      <c r="G23" s="23">
        <v>0.05</v>
      </c>
      <c r="H23" s="57" t="s">
        <v>361</v>
      </c>
      <c r="I23" s="20">
        <f t="shared" si="3"/>
        <v>0</v>
      </c>
      <c r="J23" s="57" t="s">
        <v>362</v>
      </c>
      <c r="K23" s="57">
        <v>21993</v>
      </c>
      <c r="L23" s="57">
        <v>22574</v>
      </c>
      <c r="M23" s="21">
        <f>(K23/L23)-1</f>
        <v>-2.5737574200407565E-2</v>
      </c>
      <c r="N23" s="51" t="s">
        <v>423</v>
      </c>
    </row>
    <row r="26" spans="1:15" ht="22.5" customHeight="1" x14ac:dyDescent="0.25">
      <c r="A26" s="196" t="s">
        <v>44</v>
      </c>
      <c r="B26" s="196"/>
      <c r="C26" s="196"/>
      <c r="D26" s="196"/>
      <c r="E26" s="196"/>
      <c r="F26" s="196"/>
      <c r="G26" s="196"/>
      <c r="H26" s="196"/>
      <c r="I26" s="196"/>
      <c r="J26" s="196"/>
      <c r="K26" s="196"/>
      <c r="M26" s="13"/>
      <c r="N26" s="51"/>
      <c r="O26" s="53"/>
    </row>
    <row r="27" spans="1:15" ht="14.25" customHeight="1" x14ac:dyDescent="0.25">
      <c r="A27" s="197" t="s">
        <v>1</v>
      </c>
      <c r="B27" s="197" t="s">
        <v>313</v>
      </c>
      <c r="C27" s="197" t="s">
        <v>2</v>
      </c>
      <c r="D27" s="197" t="s">
        <v>3</v>
      </c>
      <c r="E27" s="197" t="s">
        <v>4</v>
      </c>
      <c r="F27" s="197" t="s">
        <v>312</v>
      </c>
      <c r="G27" s="198" t="s">
        <v>5</v>
      </c>
      <c r="H27" s="199" t="s">
        <v>354</v>
      </c>
      <c r="I27" s="199"/>
      <c r="J27" s="199"/>
      <c r="K27" s="199" t="s">
        <v>524</v>
      </c>
      <c r="L27" s="199"/>
      <c r="M27" s="199"/>
      <c r="N27" s="51"/>
      <c r="O27" s="53"/>
    </row>
    <row r="28" spans="1:15" s="3" customFormat="1" ht="23.25" customHeight="1" x14ac:dyDescent="0.25">
      <c r="A28" s="197"/>
      <c r="B28" s="197"/>
      <c r="C28" s="197"/>
      <c r="D28" s="197"/>
      <c r="E28" s="197"/>
      <c r="F28" s="197"/>
      <c r="G28" s="198"/>
      <c r="H28" s="14" t="s">
        <v>355</v>
      </c>
      <c r="I28" s="15" t="s">
        <v>356</v>
      </c>
      <c r="J28" s="16" t="s">
        <v>357</v>
      </c>
      <c r="K28" s="60" t="s">
        <v>358</v>
      </c>
      <c r="L28" s="60" t="s">
        <v>359</v>
      </c>
      <c r="M28" s="18" t="s">
        <v>360</v>
      </c>
      <c r="N28" s="51"/>
      <c r="O28" s="1"/>
    </row>
    <row r="29" spans="1:15" s="4" customFormat="1" ht="123.75" x14ac:dyDescent="0.25">
      <c r="A29" s="57" t="s">
        <v>239</v>
      </c>
      <c r="B29" s="57" t="s">
        <v>311</v>
      </c>
      <c r="C29" s="39" t="s">
        <v>250</v>
      </c>
      <c r="D29" s="59" t="s">
        <v>251</v>
      </c>
      <c r="E29" s="57" t="s">
        <v>252</v>
      </c>
      <c r="F29" s="20">
        <v>0.25</v>
      </c>
      <c r="G29" s="20">
        <v>1</v>
      </c>
      <c r="H29" s="57" t="s">
        <v>384</v>
      </c>
      <c r="I29" s="20">
        <f t="shared" ref="I29" si="5">F29</f>
        <v>0.25</v>
      </c>
      <c r="J29" s="57" t="s">
        <v>385</v>
      </c>
      <c r="K29" s="57">
        <v>438</v>
      </c>
      <c r="L29" s="57">
        <v>844</v>
      </c>
      <c r="M29" s="21">
        <f t="shared" ref="M29" si="6">(K29/L29)</f>
        <v>0.51895734597156395</v>
      </c>
      <c r="N29" s="51" t="s">
        <v>433</v>
      </c>
      <c r="O29" s="54"/>
    </row>
  </sheetData>
  <mergeCells count="39">
    <mergeCell ref="A1:M1"/>
    <mergeCell ref="A2:M2"/>
    <mergeCell ref="A3:M3"/>
    <mergeCell ref="A4:K4"/>
    <mergeCell ref="A5:A6"/>
    <mergeCell ref="B5:B6"/>
    <mergeCell ref="C5:C6"/>
    <mergeCell ref="D5:D6"/>
    <mergeCell ref="E5:E6"/>
    <mergeCell ref="F5:F6"/>
    <mergeCell ref="G5:G6"/>
    <mergeCell ref="H5:J5"/>
    <mergeCell ref="K5:M5"/>
    <mergeCell ref="A7:A14"/>
    <mergeCell ref="B7:B9"/>
    <mergeCell ref="B10:B12"/>
    <mergeCell ref="B13:B14"/>
    <mergeCell ref="A18:K18"/>
    <mergeCell ref="A19:A20"/>
    <mergeCell ref="B19:B20"/>
    <mergeCell ref="C19:C20"/>
    <mergeCell ref="D19:D20"/>
    <mergeCell ref="E19:E20"/>
    <mergeCell ref="F19:F20"/>
    <mergeCell ref="G19:G20"/>
    <mergeCell ref="H19:J19"/>
    <mergeCell ref="K19:M19"/>
    <mergeCell ref="H27:J27"/>
    <mergeCell ref="K27:M27"/>
    <mergeCell ref="A21:A23"/>
    <mergeCell ref="B21:B23"/>
    <mergeCell ref="A26:K26"/>
    <mergeCell ref="A27:A28"/>
    <mergeCell ref="B27:B28"/>
    <mergeCell ref="C27:C28"/>
    <mergeCell ref="D27:D28"/>
    <mergeCell ref="E27:E28"/>
    <mergeCell ref="F27:F28"/>
    <mergeCell ref="G27:G28"/>
  </mergeCells>
  <conditionalFormatting sqref="M7:M15">
    <cfRule type="cellIs" dxfId="146" priority="25" operator="greaterThan">
      <formula>I7</formula>
    </cfRule>
    <cfRule type="cellIs" dxfId="145" priority="26" operator="equal">
      <formula>I7</formula>
    </cfRule>
    <cfRule type="cellIs" dxfId="144" priority="27" operator="lessThan">
      <formula>I7</formula>
    </cfRule>
  </conditionalFormatting>
  <conditionalFormatting sqref="M7:M15">
    <cfRule type="cellIs" dxfId="143" priority="22" operator="greaterThan">
      <formula>I7</formula>
    </cfRule>
    <cfRule type="cellIs" dxfId="142" priority="23" operator="equal">
      <formula>I7</formula>
    </cfRule>
    <cfRule type="cellIs" dxfId="141" priority="24" operator="lessThan">
      <formula>I7</formula>
    </cfRule>
  </conditionalFormatting>
  <conditionalFormatting sqref="M13">
    <cfRule type="cellIs" dxfId="140" priority="19" operator="greaterThan">
      <formula>I13</formula>
    </cfRule>
    <cfRule type="cellIs" dxfId="139" priority="20" operator="equal">
      <formula>I13</formula>
    </cfRule>
    <cfRule type="cellIs" dxfId="138" priority="21" operator="lessThan">
      <formula>I13</formula>
    </cfRule>
  </conditionalFormatting>
  <conditionalFormatting sqref="M11">
    <cfRule type="cellIs" dxfId="137" priority="16" operator="greaterThan">
      <formula>I11</formula>
    </cfRule>
    <cfRule type="cellIs" dxfId="136" priority="17" operator="equal">
      <formula>I11</formula>
    </cfRule>
    <cfRule type="cellIs" dxfId="135" priority="18" operator="lessThan">
      <formula>I11</formula>
    </cfRule>
  </conditionalFormatting>
  <conditionalFormatting sqref="M11">
    <cfRule type="cellIs" dxfId="134" priority="13" operator="greaterThan">
      <formula>I11</formula>
    </cfRule>
    <cfRule type="cellIs" dxfId="133" priority="14" operator="equal">
      <formula>I11</formula>
    </cfRule>
    <cfRule type="cellIs" dxfId="132" priority="15" operator="lessThan">
      <formula>I11</formula>
    </cfRule>
  </conditionalFormatting>
  <conditionalFormatting sqref="M21:M23">
    <cfRule type="cellIs" dxfId="131" priority="10" operator="greaterThan">
      <formula>I21</formula>
    </cfRule>
    <cfRule type="cellIs" dxfId="130" priority="11" operator="equal">
      <formula>I21</formula>
    </cfRule>
    <cfRule type="cellIs" dxfId="129" priority="12" operator="lessThan">
      <formula>I21</formula>
    </cfRule>
  </conditionalFormatting>
  <conditionalFormatting sqref="M21:M23">
    <cfRule type="cellIs" dxfId="128" priority="7" operator="greaterThan">
      <formula>I21</formula>
    </cfRule>
    <cfRule type="cellIs" dxfId="127" priority="8" operator="equal">
      <formula>I21</formula>
    </cfRule>
    <cfRule type="cellIs" dxfId="126" priority="9" operator="lessThan">
      <formula>I21</formula>
    </cfRule>
  </conditionalFormatting>
  <conditionalFormatting sqref="M29">
    <cfRule type="cellIs" dxfId="125" priority="4" operator="greaterThan">
      <formula>I29</formula>
    </cfRule>
    <cfRule type="cellIs" dxfId="124" priority="5" operator="equal">
      <formula>I29</formula>
    </cfRule>
    <cfRule type="cellIs" dxfId="123" priority="6" operator="lessThan">
      <formula>I29</formula>
    </cfRule>
  </conditionalFormatting>
  <conditionalFormatting sqref="M29">
    <cfRule type="cellIs" dxfId="122" priority="1" operator="greaterThan">
      <formula>I29</formula>
    </cfRule>
    <cfRule type="cellIs" dxfId="121" priority="2" operator="equal">
      <formula>I29</formula>
    </cfRule>
    <cfRule type="cellIs" dxfId="120" priority="3" operator="lessThan">
      <formula>I29</formula>
    </cfRule>
  </conditionalFormatting>
  <hyperlinks>
    <hyperlink ref="O3" location="CONCENTRADO!A1" display="CONCENTRADO" xr:uid="{00000000-0004-0000-0800-000000000000}"/>
    <hyperlink ref="M7" r:id="rId1" display="siapa_2016\siapa_2016.xlsx" xr:uid="{00000000-0004-0000-0800-000001000000}"/>
    <hyperlink ref="M21" r:id="rId2" display="siapa_2016\siapa_2016.xlsx" xr:uid="{00000000-0004-0000-0800-000002000000}"/>
    <hyperlink ref="M22" r:id="rId3" display="siapa_2016\siapa_2016_1.xlsx" xr:uid="{00000000-0004-0000-0800-000003000000}"/>
    <hyperlink ref="M23" r:id="rId4" display="siapa_2016\siapa_2016_10.xls" xr:uid="{00000000-0004-0000-0800-000004000000}"/>
    <hyperlink ref="M29" r:id="rId5" display="siapa_2016\siapa_2016.xlsx" xr:uid="{00000000-0004-0000-0800-000005000000}"/>
    <hyperlink ref="M13:M15" r:id="rId6" display="siapa_2016\SIAPA_2016_6.xls" xr:uid="{00000000-0004-0000-0800-000006000000}"/>
    <hyperlink ref="M8:M14" r:id="rId7" display="siapa_2016\siapa_2016.xlsx" xr:uid="{00000000-0004-0000-0800-000007000000}"/>
  </hyperlinks>
  <pageMargins left="0.70866141732283472" right="0.70866141732283472" top="0.74803149606299213" bottom="0.74803149606299213" header="0.31496062992125984" footer="0.31496062992125984"/>
  <pageSetup paperSize="5" scale="75" orientation="landscape" r:id="rId8"/>
  <rowBreaks count="1" manualBreakCount="1">
    <brk id="17" max="13" man="1"/>
  </rowBreaks>
  <colBreaks count="1" manualBreakCount="1">
    <brk id="14" max="1048575" man="1"/>
  </colBreaks>
  <drawing r:id="rId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35</vt:i4>
      </vt:variant>
    </vt:vector>
  </HeadingPairs>
  <TitlesOfParts>
    <vt:vector size="58" baseType="lpstr">
      <vt:lpstr>CONCENTRADO</vt:lpstr>
      <vt:lpstr>BIENESTAR</vt:lpstr>
      <vt:lpstr>D.H.</vt:lpstr>
      <vt:lpstr>DGDUE</vt:lpstr>
      <vt:lpstr>POLICIA</vt:lpstr>
      <vt:lpstr>OBRAS</vt:lpstr>
      <vt:lpstr>OFICINA DE LA PRESIDENCIA</vt:lpstr>
      <vt:lpstr>SECRETARIA DEL AYUNTAMIENTO</vt:lpstr>
      <vt:lpstr>SERVICIOS PUBLICOS</vt:lpstr>
      <vt:lpstr>CONTRALORIA</vt:lpstr>
      <vt:lpstr>TESORERIA</vt:lpstr>
      <vt:lpstr>IMPLAN SIN</vt:lpstr>
      <vt:lpstr>SIAPA SIN</vt:lpstr>
      <vt:lpstr>DIF SIN</vt:lpstr>
      <vt:lpstr>EJE 1</vt:lpstr>
      <vt:lpstr>EJE 2</vt:lpstr>
      <vt:lpstr>EJE 3</vt:lpstr>
      <vt:lpstr>EJE 4</vt:lpstr>
      <vt:lpstr>EJE 5</vt:lpstr>
      <vt:lpstr>EJE 6</vt:lpstr>
      <vt:lpstr>IMPLAN</vt:lpstr>
      <vt:lpstr>SIAPA</vt:lpstr>
      <vt:lpstr>DIF</vt:lpstr>
      <vt:lpstr>BIENESTAR!Área_de_impresión</vt:lpstr>
      <vt:lpstr>CONTRALORIA!Área_de_impresión</vt:lpstr>
      <vt:lpstr>D.H.!Área_de_impresión</vt:lpstr>
      <vt:lpstr>DGDUE!Área_de_impresión</vt:lpstr>
      <vt:lpstr>DIF!Área_de_impresión</vt:lpstr>
      <vt:lpstr>'DIF SIN'!Área_de_impresión</vt:lpstr>
      <vt:lpstr>'EJE 1'!Área_de_impresión</vt:lpstr>
      <vt:lpstr>'EJE 2'!Área_de_impresión</vt:lpstr>
      <vt:lpstr>'EJE 3'!Área_de_impresión</vt:lpstr>
      <vt:lpstr>'EJE 4'!Área_de_impresión</vt:lpstr>
      <vt:lpstr>'EJE 5'!Área_de_impresión</vt:lpstr>
      <vt:lpstr>'EJE 6'!Área_de_impresión</vt:lpstr>
      <vt:lpstr>IMPLAN!Área_de_impresión</vt:lpstr>
      <vt:lpstr>'IMPLAN SIN'!Área_de_impresión</vt:lpstr>
      <vt:lpstr>OBRAS!Área_de_impresión</vt:lpstr>
      <vt:lpstr>'OFICINA DE LA PRESIDENCIA'!Área_de_impresión</vt:lpstr>
      <vt:lpstr>POLICIA!Área_de_impresión</vt:lpstr>
      <vt:lpstr>'SECRETARIA DEL AYUNTAMIENTO'!Área_de_impresión</vt:lpstr>
      <vt:lpstr>'SERVICIOS PUBLICOS'!Área_de_impresión</vt:lpstr>
      <vt:lpstr>SIAPA!Área_de_impresión</vt:lpstr>
      <vt:lpstr>'SIAPA SIN'!Área_de_impresión</vt:lpstr>
      <vt:lpstr>TESORERIA!Área_de_impresión</vt:lpstr>
      <vt:lpstr>BIENESTAR!Títulos_a_imprimir</vt:lpstr>
      <vt:lpstr>DIF!Títulos_a_imprimir</vt:lpstr>
      <vt:lpstr>'EJE 1'!Títulos_a_imprimir</vt:lpstr>
      <vt:lpstr>'EJE 2'!Títulos_a_imprimir</vt:lpstr>
      <vt:lpstr>'EJE 3'!Títulos_a_imprimir</vt:lpstr>
      <vt:lpstr>'EJE 4'!Títulos_a_imprimir</vt:lpstr>
      <vt:lpstr>'EJE 5'!Títulos_a_imprimir</vt:lpstr>
      <vt:lpstr>'EJE 6'!Títulos_a_imprimir</vt:lpstr>
      <vt:lpstr>IMPLAN!Títulos_a_imprimir</vt:lpstr>
      <vt:lpstr>'IMPLAN SIN'!Títulos_a_imprimir</vt:lpstr>
      <vt:lpstr>'SECRETARIA DEL AYUNTAMIENTO'!Títulos_a_imprimir</vt:lpstr>
      <vt:lpstr>'SERVICIOS PUBLICOS'!Títulos_a_imprimir</vt:lpstr>
      <vt:lpstr>SIAPA!Títulos_a_imprimir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Jose Eduardo</cp:lastModifiedBy>
  <cp:lastPrinted>2018-04-24T16:42:21Z</cp:lastPrinted>
  <dcterms:created xsi:type="dcterms:W3CDTF">2016-12-18T21:46:25Z</dcterms:created>
  <dcterms:modified xsi:type="dcterms:W3CDTF">2018-08-09T00:20:23Z</dcterms:modified>
</cp:coreProperties>
</file>