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60" windowWidth="17715" windowHeight="5970" tabRatio="802"/>
  </bookViews>
  <sheets>
    <sheet name="F5_EAID" sheetId="23" r:id="rId1"/>
    <sheet name="EAI" sheetId="4" r:id="rId2"/>
    <sheet name="F6b_EAEPED_CA" sheetId="7" r:id="rId3"/>
    <sheet name="CE" sheetId="8" r:id="rId4"/>
    <sheet name="F6a_EAEPED_COG" sheetId="11" r:id="rId5"/>
    <sheet name="F6d_EAEPED_CF" sheetId="12" r:id="rId6"/>
    <sheet name="IADYOP" sheetId="26" r:id="rId7"/>
    <sheet name="EN" sheetId="14" r:id="rId8"/>
    <sheet name="ID" sheetId="17" r:id="rId9"/>
    <sheet name="PF" sheetId="18" r:id="rId10"/>
    <sheet name="Ingresos" sheetId="25" r:id="rId11"/>
    <sheet name="Egresos" sheetId="24" r:id="rId12"/>
    <sheet name="1_Gto_Cat_Prog" sheetId="13" r:id="rId13"/>
  </sheets>
  <externalReferences>
    <externalReference r:id="rId14"/>
  </externalReferences>
  <definedNames>
    <definedName name="_xlcn.WorksheetConnection_CONCENTRADOPBRAYUNTTEPIC.xlsxDIRAREA1" hidden="1">[1]!DIRAREA[#Data]</definedName>
    <definedName name="_xlcn.WorksheetConnection_CONCENTRADOPBRAYUNTTEPIC.xlsxDIRGEN1" hidden="1">[1]!DIRGEN[#Data]</definedName>
    <definedName name="_xlcn.WorksheetConnection_CONCENTRADOPBRAYUNTTEPIC.xlsxPBR1" hidden="1">[1]!PBR[#Data]</definedName>
    <definedName name="_xlnm.Print_Area" localSheetId="2">F6b_EAEPED_CA!$A$1:$I$58</definedName>
    <definedName name="_xlnm.Print_Titles" localSheetId="0">F5_EAID!$2:$8</definedName>
    <definedName name="_xlnm.Print_Titles" localSheetId="4">F6a_EAEPED_COG!$2:$9</definedName>
    <definedName name="_xlnm.Print_Titles" localSheetId="5">F6d_EAEPED_CF!$2:$9</definedName>
  </definedNames>
  <calcPr calcId="145621"/>
</workbook>
</file>

<file path=xl/calcChain.xml><?xml version="1.0" encoding="utf-8"?>
<calcChain xmlns="http://schemas.openxmlformats.org/spreadsheetml/2006/main">
  <c r="J32" i="26" l="1"/>
  <c r="I32" i="26"/>
  <c r="J27" i="26"/>
  <c r="J38" i="26" s="1"/>
  <c r="I27" i="26"/>
  <c r="I38" i="26" s="1"/>
  <c r="J18" i="26"/>
  <c r="I18" i="26"/>
  <c r="J13" i="26"/>
  <c r="J24" i="26" s="1"/>
  <c r="I13" i="26"/>
  <c r="I24" i="26" s="1"/>
  <c r="I42" i="26" l="1"/>
  <c r="J42" i="26"/>
  <c r="E17" i="25"/>
  <c r="E9" i="25"/>
  <c r="E22" i="25" s="1"/>
  <c r="E31" i="24"/>
  <c r="E8" i="24"/>
  <c r="E40" i="24" s="1"/>
  <c r="G77" i="23"/>
  <c r="F77" i="23"/>
  <c r="D77" i="23"/>
  <c r="C77" i="23"/>
  <c r="H76" i="23"/>
  <c r="E76" i="23"/>
  <c r="E77" i="23" s="1"/>
  <c r="H75" i="23"/>
  <c r="H77" i="23" s="1"/>
  <c r="E75" i="23"/>
  <c r="H70" i="23"/>
  <c r="H69" i="23" s="1"/>
  <c r="E70" i="23"/>
  <c r="G69" i="23"/>
  <c r="F69" i="23"/>
  <c r="E69" i="23"/>
  <c r="D69" i="23"/>
  <c r="C69" i="23"/>
  <c r="H65" i="23"/>
  <c r="E65" i="23"/>
  <c r="H64" i="23"/>
  <c r="E64" i="23"/>
  <c r="H63" i="23"/>
  <c r="E63" i="23"/>
  <c r="H62" i="23"/>
  <c r="E62" i="23"/>
  <c r="E61" i="23" s="1"/>
  <c r="H61" i="23"/>
  <c r="G61" i="23"/>
  <c r="F61" i="23"/>
  <c r="D61" i="23"/>
  <c r="C61" i="23"/>
  <c r="H60" i="23"/>
  <c r="E60" i="23"/>
  <c r="H59" i="23"/>
  <c r="H56" i="23" s="1"/>
  <c r="E59" i="23"/>
  <c r="H58" i="23"/>
  <c r="E58" i="23"/>
  <c r="H57" i="23"/>
  <c r="E57" i="23"/>
  <c r="G56" i="23"/>
  <c r="F56" i="23"/>
  <c r="E56" i="23"/>
  <c r="D56" i="23"/>
  <c r="C56" i="23"/>
  <c r="H55" i="23"/>
  <c r="E55" i="23"/>
  <c r="H54" i="23"/>
  <c r="E54" i="23"/>
  <c r="H53" i="23"/>
  <c r="E53" i="23"/>
  <c r="H52" i="23"/>
  <c r="E52" i="23"/>
  <c r="H51" i="23"/>
  <c r="E51" i="23"/>
  <c r="H50" i="23"/>
  <c r="E50" i="23"/>
  <c r="H49" i="23"/>
  <c r="E49" i="23"/>
  <c r="E47" i="23" s="1"/>
  <c r="E67" i="23" s="1"/>
  <c r="H48" i="23"/>
  <c r="H47" i="23" s="1"/>
  <c r="H67" i="23" s="1"/>
  <c r="E48" i="23"/>
  <c r="G47" i="23"/>
  <c r="G67" i="23" s="1"/>
  <c r="F47" i="23"/>
  <c r="F67" i="23" s="1"/>
  <c r="D47" i="23"/>
  <c r="D67" i="23" s="1"/>
  <c r="C47" i="23"/>
  <c r="C67" i="23" s="1"/>
  <c r="H40" i="23"/>
  <c r="H38" i="23" s="1"/>
  <c r="E40" i="23"/>
  <c r="E38" i="23" s="1"/>
  <c r="H39" i="23"/>
  <c r="E39" i="23"/>
  <c r="G38" i="23"/>
  <c r="F38" i="23"/>
  <c r="D38" i="23"/>
  <c r="C38" i="23"/>
  <c r="H37" i="23"/>
  <c r="E37" i="23"/>
  <c r="H36" i="23"/>
  <c r="G36" i="23"/>
  <c r="F36" i="23"/>
  <c r="E36" i="23"/>
  <c r="D36" i="23"/>
  <c r="C36" i="23"/>
  <c r="H35" i="23"/>
  <c r="E35" i="23"/>
  <c r="H34" i="23"/>
  <c r="E34" i="23"/>
  <c r="H33" i="23"/>
  <c r="E33" i="23"/>
  <c r="H32" i="23"/>
  <c r="H29" i="23" s="1"/>
  <c r="E32" i="23"/>
  <c r="H31" i="23"/>
  <c r="E31" i="23"/>
  <c r="H30" i="23"/>
  <c r="E30" i="23"/>
  <c r="G29" i="23"/>
  <c r="F29" i="23"/>
  <c r="E29" i="23"/>
  <c r="D29" i="23"/>
  <c r="C29" i="23"/>
  <c r="H28" i="23"/>
  <c r="E28" i="23"/>
  <c r="H27" i="23"/>
  <c r="E27" i="23"/>
  <c r="H26" i="23"/>
  <c r="E26" i="23"/>
  <c r="H25" i="23"/>
  <c r="E25" i="23"/>
  <c r="H24" i="23"/>
  <c r="E24" i="23"/>
  <c r="H23" i="23"/>
  <c r="E23" i="23"/>
  <c r="H22" i="23"/>
  <c r="E22" i="23"/>
  <c r="H21" i="23"/>
  <c r="E21" i="23"/>
  <c r="H20" i="23"/>
  <c r="E20" i="23"/>
  <c r="H19" i="23"/>
  <c r="E19" i="23"/>
  <c r="H18" i="23"/>
  <c r="H17" i="23" s="1"/>
  <c r="E18" i="23"/>
  <c r="E17" i="23" s="1"/>
  <c r="G17" i="23"/>
  <c r="G42" i="23" s="1"/>
  <c r="F17" i="23"/>
  <c r="F42" i="23" s="1"/>
  <c r="F72" i="23" s="1"/>
  <c r="D17" i="23"/>
  <c r="D42" i="23" s="1"/>
  <c r="D72" i="23" s="1"/>
  <c r="C17" i="23"/>
  <c r="C42" i="23" s="1"/>
  <c r="C72" i="23" s="1"/>
  <c r="H16" i="23"/>
  <c r="E16" i="23"/>
  <c r="H15" i="23"/>
  <c r="E15" i="23"/>
  <c r="H14" i="23"/>
  <c r="E14" i="23"/>
  <c r="H13" i="23"/>
  <c r="E13" i="23"/>
  <c r="H12" i="23"/>
  <c r="E12" i="23"/>
  <c r="H11" i="23"/>
  <c r="E11" i="23"/>
  <c r="H10" i="23"/>
  <c r="H42" i="23" s="1"/>
  <c r="E10" i="23"/>
  <c r="E42" i="23" s="1"/>
  <c r="E72" i="23" s="1"/>
  <c r="H72" i="23" l="1"/>
  <c r="G72" i="23"/>
  <c r="E32" i="18"/>
  <c r="D32" i="18"/>
  <c r="C32" i="18"/>
  <c r="E12" i="18"/>
  <c r="D12" i="18"/>
  <c r="C12" i="18"/>
  <c r="E8" i="18"/>
  <c r="E16" i="18" s="1"/>
  <c r="E20" i="18" s="1"/>
  <c r="E24" i="18" s="1"/>
  <c r="D8" i="18"/>
  <c r="D16" i="18" s="1"/>
  <c r="D20" i="18" s="1"/>
  <c r="D24" i="18" s="1"/>
  <c r="C8" i="18"/>
  <c r="C16" i="18" s="1"/>
  <c r="C20" i="18" s="1"/>
  <c r="C24" i="18" s="1"/>
  <c r="F30" i="17"/>
  <c r="F32" i="17" s="1"/>
  <c r="D30" i="17"/>
  <c r="D32" i="17" s="1"/>
  <c r="F18" i="17"/>
  <c r="D18" i="17"/>
  <c r="H30" i="14"/>
  <c r="I30" i="14" s="1"/>
  <c r="H29" i="14"/>
  <c r="I29" i="14" s="1"/>
  <c r="I28" i="14"/>
  <c r="H28" i="14"/>
  <c r="H27" i="14"/>
  <c r="I27" i="14" s="1"/>
  <c r="H26" i="14"/>
  <c r="I26" i="14" s="1"/>
  <c r="H25" i="14"/>
  <c r="I25" i="14" s="1"/>
  <c r="I24" i="14"/>
  <c r="H24" i="14"/>
  <c r="H23" i="14"/>
  <c r="I23" i="14" s="1"/>
  <c r="H22" i="14"/>
  <c r="I22" i="14" s="1"/>
  <c r="F19" i="14"/>
  <c r="F33" i="14" s="1"/>
  <c r="D19" i="14"/>
  <c r="D33" i="14" s="1"/>
  <c r="I18" i="14"/>
  <c r="H18" i="14"/>
  <c r="I17" i="14"/>
  <c r="H17" i="14"/>
  <c r="H16" i="14"/>
  <c r="I16" i="14" s="1"/>
  <c r="H15" i="14"/>
  <c r="I15" i="14" s="1"/>
  <c r="I14" i="14"/>
  <c r="H14" i="14"/>
  <c r="I13" i="14"/>
  <c r="H13" i="14"/>
  <c r="H12" i="14"/>
  <c r="I12" i="14" s="1"/>
  <c r="H11" i="14"/>
  <c r="I11" i="14" s="1"/>
  <c r="I10" i="14"/>
  <c r="H10" i="14"/>
  <c r="H19" i="14" l="1"/>
  <c r="H33" i="14" s="1"/>
  <c r="G40" i="13"/>
  <c r="J40" i="13" s="1"/>
  <c r="G39" i="13"/>
  <c r="J39" i="13" s="1"/>
  <c r="G38" i="13"/>
  <c r="J38" i="13" s="1"/>
  <c r="G37" i="13"/>
  <c r="G36" i="13" s="1"/>
  <c r="I36" i="13"/>
  <c r="H36" i="13"/>
  <c r="F36" i="13"/>
  <c r="E36" i="13"/>
  <c r="G35" i="13"/>
  <c r="J35" i="13" s="1"/>
  <c r="J34" i="13"/>
  <c r="G34" i="13"/>
  <c r="G33" i="13"/>
  <c r="J33" i="13" s="1"/>
  <c r="G32" i="13"/>
  <c r="J32" i="13" s="1"/>
  <c r="I31" i="13"/>
  <c r="H31" i="13"/>
  <c r="G31" i="13"/>
  <c r="F31" i="13"/>
  <c r="E31" i="13"/>
  <c r="G30" i="13"/>
  <c r="J30" i="13" s="1"/>
  <c r="G29" i="13"/>
  <c r="G28" i="13" s="1"/>
  <c r="I28" i="13"/>
  <c r="H28" i="13"/>
  <c r="F28" i="13"/>
  <c r="E28" i="13"/>
  <c r="G27" i="13"/>
  <c r="J27" i="13" s="1"/>
  <c r="G26" i="13"/>
  <c r="G24" i="13" s="1"/>
  <c r="G25" i="13"/>
  <c r="J25" i="13" s="1"/>
  <c r="I24" i="13"/>
  <c r="H24" i="13"/>
  <c r="F24" i="13"/>
  <c r="E24" i="13"/>
  <c r="G23" i="13"/>
  <c r="J23" i="13" s="1"/>
  <c r="G22" i="13"/>
  <c r="J22" i="13" s="1"/>
  <c r="G21" i="13"/>
  <c r="J21" i="13" s="1"/>
  <c r="G20" i="13"/>
  <c r="J20" i="13" s="1"/>
  <c r="G19" i="13"/>
  <c r="J19" i="13" s="1"/>
  <c r="G18" i="13"/>
  <c r="J18" i="13" s="1"/>
  <c r="G17" i="13"/>
  <c r="J17" i="13" s="1"/>
  <c r="G16" i="13"/>
  <c r="J16" i="13" s="1"/>
  <c r="I15" i="13"/>
  <c r="H15" i="13"/>
  <c r="F15" i="13"/>
  <c r="E15" i="13"/>
  <c r="G14" i="13"/>
  <c r="J14" i="13" s="1"/>
  <c r="G13" i="13"/>
  <c r="J13" i="13" s="1"/>
  <c r="J12" i="13" s="1"/>
  <c r="I12" i="13"/>
  <c r="I11" i="13" s="1"/>
  <c r="I42" i="13" s="1"/>
  <c r="H12" i="13"/>
  <c r="H11" i="13" s="1"/>
  <c r="H42" i="13" s="1"/>
  <c r="F12" i="13"/>
  <c r="F11" i="13" s="1"/>
  <c r="F42" i="13" s="1"/>
  <c r="E12" i="13"/>
  <c r="E11" i="13" s="1"/>
  <c r="E42" i="13" s="1"/>
  <c r="G83" i="12"/>
  <c r="D83" i="12"/>
  <c r="D82" i="12"/>
  <c r="G82" i="12" s="1"/>
  <c r="D81" i="12"/>
  <c r="G81" i="12" s="1"/>
  <c r="D80" i="12"/>
  <c r="D79" i="12" s="1"/>
  <c r="G79" i="12" s="1"/>
  <c r="F79" i="12"/>
  <c r="E79" i="12"/>
  <c r="C79" i="12"/>
  <c r="B79" i="12"/>
  <c r="D77" i="12"/>
  <c r="G77" i="12" s="1"/>
  <c r="G76" i="12"/>
  <c r="D76" i="12"/>
  <c r="D75" i="12"/>
  <c r="G75" i="12" s="1"/>
  <c r="D74" i="12"/>
  <c r="G74" i="12" s="1"/>
  <c r="D73" i="12"/>
  <c r="G73" i="12" s="1"/>
  <c r="G72" i="12"/>
  <c r="D72" i="12"/>
  <c r="D71" i="12"/>
  <c r="G71" i="12" s="1"/>
  <c r="D70" i="12"/>
  <c r="G70" i="12" s="1"/>
  <c r="D69" i="12"/>
  <c r="D68" i="12" s="1"/>
  <c r="G68" i="12" s="1"/>
  <c r="F68" i="12"/>
  <c r="E68" i="12"/>
  <c r="C68" i="12"/>
  <c r="B68" i="12"/>
  <c r="D66" i="12"/>
  <c r="G66" i="12" s="1"/>
  <c r="G65" i="12"/>
  <c r="D65" i="12"/>
  <c r="D64" i="12"/>
  <c r="G64" i="12" s="1"/>
  <c r="D63" i="12"/>
  <c r="G63" i="12" s="1"/>
  <c r="D62" i="12"/>
  <c r="G62" i="12" s="1"/>
  <c r="G61" i="12"/>
  <c r="D61" i="12"/>
  <c r="D59" i="12" s="1"/>
  <c r="G59" i="12" s="1"/>
  <c r="D60" i="12"/>
  <c r="G60" i="12" s="1"/>
  <c r="F59" i="12"/>
  <c r="E59" i="12"/>
  <c r="C59" i="12"/>
  <c r="C48" i="12" s="1"/>
  <c r="B59" i="12"/>
  <c r="D57" i="12"/>
  <c r="G57" i="12" s="1"/>
  <c r="D56" i="12"/>
  <c r="G56" i="12" s="1"/>
  <c r="D55" i="12"/>
  <c r="G55" i="12" s="1"/>
  <c r="G54" i="12"/>
  <c r="D54" i="12"/>
  <c r="D53" i="12"/>
  <c r="G53" i="12" s="1"/>
  <c r="D52" i="12"/>
  <c r="G52" i="12" s="1"/>
  <c r="D51" i="12"/>
  <c r="G51" i="12" s="1"/>
  <c r="G50" i="12"/>
  <c r="D50" i="12"/>
  <c r="D49" i="12" s="1"/>
  <c r="F49" i="12"/>
  <c r="E49" i="12"/>
  <c r="E48" i="12" s="1"/>
  <c r="C49" i="12"/>
  <c r="B49" i="12"/>
  <c r="B48" i="12" s="1"/>
  <c r="F48" i="12"/>
  <c r="D46" i="12"/>
  <c r="G46" i="12" s="1"/>
  <c r="G45" i="12"/>
  <c r="D45" i="12"/>
  <c r="D44" i="12"/>
  <c r="G44" i="12" s="1"/>
  <c r="D43" i="12"/>
  <c r="G43" i="12" s="1"/>
  <c r="F42" i="12"/>
  <c r="E42" i="12"/>
  <c r="D42" i="12"/>
  <c r="G42" i="12" s="1"/>
  <c r="C42" i="12"/>
  <c r="B42" i="12"/>
  <c r="D40" i="12"/>
  <c r="G40" i="12" s="1"/>
  <c r="D39" i="12"/>
  <c r="G39" i="12" s="1"/>
  <c r="G38" i="12"/>
  <c r="D38" i="12"/>
  <c r="D37" i="12"/>
  <c r="G37" i="12" s="1"/>
  <c r="D36" i="12"/>
  <c r="G36" i="12" s="1"/>
  <c r="D35" i="12"/>
  <c r="G35" i="12" s="1"/>
  <c r="G34" i="12"/>
  <c r="D34" i="12"/>
  <c r="D33" i="12"/>
  <c r="G33" i="12" s="1"/>
  <c r="D32" i="12"/>
  <c r="G32" i="12" s="1"/>
  <c r="F31" i="12"/>
  <c r="E31" i="12"/>
  <c r="D31" i="12"/>
  <c r="G31" i="12" s="1"/>
  <c r="C31" i="12"/>
  <c r="B31" i="12"/>
  <c r="D29" i="12"/>
  <c r="G29" i="12" s="1"/>
  <c r="D28" i="12"/>
  <c r="G28" i="12" s="1"/>
  <c r="G27" i="12"/>
  <c r="D27" i="12"/>
  <c r="D26" i="12"/>
  <c r="G26" i="12" s="1"/>
  <c r="D25" i="12"/>
  <c r="G25" i="12" s="1"/>
  <c r="D24" i="12"/>
  <c r="G24" i="12" s="1"/>
  <c r="G23" i="12"/>
  <c r="D23" i="12"/>
  <c r="D22" i="12" s="1"/>
  <c r="G22" i="12" s="1"/>
  <c r="F22" i="12"/>
  <c r="E22" i="12"/>
  <c r="C22" i="12"/>
  <c r="B22" i="12"/>
  <c r="G20" i="12"/>
  <c r="D20" i="12"/>
  <c r="D19" i="12"/>
  <c r="G19" i="12" s="1"/>
  <c r="D18" i="12"/>
  <c r="G18" i="12" s="1"/>
  <c r="D17" i="12"/>
  <c r="G17" i="12" s="1"/>
  <c r="G16" i="12"/>
  <c r="D16" i="12"/>
  <c r="D15" i="12"/>
  <c r="G15" i="12" s="1"/>
  <c r="D14" i="12"/>
  <c r="G14" i="12" s="1"/>
  <c r="D13" i="12"/>
  <c r="D12" i="12" s="1"/>
  <c r="F12" i="12"/>
  <c r="F11" i="12" s="1"/>
  <c r="F85" i="12" s="1"/>
  <c r="E12" i="12"/>
  <c r="C12" i="12"/>
  <c r="C11" i="12" s="1"/>
  <c r="C85" i="12" s="1"/>
  <c r="B12" i="12"/>
  <c r="B11" i="12" s="1"/>
  <c r="E11" i="12"/>
  <c r="E85" i="12" s="1"/>
  <c r="F158" i="11"/>
  <c r="F151" i="11" s="1"/>
  <c r="I151" i="11" s="1"/>
  <c r="F157" i="11"/>
  <c r="I157" i="11" s="1"/>
  <c r="F156" i="11"/>
  <c r="I156" i="11" s="1"/>
  <c r="F155" i="11"/>
  <c r="I155" i="11" s="1"/>
  <c r="F154" i="11"/>
  <c r="I154" i="11" s="1"/>
  <c r="F153" i="11"/>
  <c r="I153" i="11" s="1"/>
  <c r="F152" i="11"/>
  <c r="I152" i="11" s="1"/>
  <c r="H151" i="11"/>
  <c r="G151" i="11"/>
  <c r="E151" i="11"/>
  <c r="D151" i="11"/>
  <c r="F150" i="11"/>
  <c r="I150" i="11" s="1"/>
  <c r="F149" i="11"/>
  <c r="I149" i="11" s="1"/>
  <c r="F148" i="11"/>
  <c r="F147" i="11" s="1"/>
  <c r="I147" i="11" s="1"/>
  <c r="H147" i="11"/>
  <c r="G147" i="11"/>
  <c r="E147" i="11"/>
  <c r="D147" i="11"/>
  <c r="F146" i="11"/>
  <c r="I146" i="11" s="1"/>
  <c r="F145" i="11"/>
  <c r="I145" i="11" s="1"/>
  <c r="F144" i="11"/>
  <c r="I144" i="11" s="1"/>
  <c r="F143" i="11"/>
  <c r="I143" i="11" s="1"/>
  <c r="F142" i="11"/>
  <c r="F138" i="11" s="1"/>
  <c r="I138" i="11" s="1"/>
  <c r="F141" i="11"/>
  <c r="I141" i="11" s="1"/>
  <c r="F140" i="11"/>
  <c r="I140" i="11" s="1"/>
  <c r="F139" i="11"/>
  <c r="I139" i="11" s="1"/>
  <c r="H138" i="11"/>
  <c r="G138" i="11"/>
  <c r="E138" i="11"/>
  <c r="D138" i="11"/>
  <c r="F137" i="11"/>
  <c r="I137" i="11" s="1"/>
  <c r="F136" i="11"/>
  <c r="I136" i="11" s="1"/>
  <c r="F135" i="11"/>
  <c r="I135" i="11" s="1"/>
  <c r="H134" i="11"/>
  <c r="G134" i="11"/>
  <c r="E134" i="11"/>
  <c r="D134" i="11"/>
  <c r="F133" i="11"/>
  <c r="I133" i="11" s="1"/>
  <c r="F132" i="11"/>
  <c r="I132" i="11" s="1"/>
  <c r="F131" i="11"/>
  <c r="I131" i="11" s="1"/>
  <c r="F130" i="11"/>
  <c r="I130" i="11" s="1"/>
  <c r="F129" i="11"/>
  <c r="I129" i="11" s="1"/>
  <c r="F128" i="11"/>
  <c r="I128" i="11" s="1"/>
  <c r="F127" i="11"/>
  <c r="I127" i="11" s="1"/>
  <c r="F126" i="11"/>
  <c r="I126" i="11" s="1"/>
  <c r="F125" i="11"/>
  <c r="I125" i="11" s="1"/>
  <c r="H124" i="11"/>
  <c r="G124" i="11"/>
  <c r="E124" i="11"/>
  <c r="D124" i="11"/>
  <c r="F123" i="11"/>
  <c r="I123" i="11" s="1"/>
  <c r="F122" i="11"/>
  <c r="I122" i="11" s="1"/>
  <c r="F121" i="11"/>
  <c r="I121" i="11" s="1"/>
  <c r="F120" i="11"/>
  <c r="I120" i="11" s="1"/>
  <c r="F119" i="11"/>
  <c r="I119" i="11" s="1"/>
  <c r="F118" i="11"/>
  <c r="I118" i="11" s="1"/>
  <c r="F117" i="11"/>
  <c r="I117" i="11" s="1"/>
  <c r="F116" i="11"/>
  <c r="I116" i="11" s="1"/>
  <c r="F115" i="11"/>
  <c r="I115" i="11" s="1"/>
  <c r="H114" i="11"/>
  <c r="G114" i="11"/>
  <c r="E114" i="11"/>
  <c r="D114" i="11"/>
  <c r="F113" i="11"/>
  <c r="I113" i="11" s="1"/>
  <c r="F112" i="11"/>
  <c r="I112" i="11" s="1"/>
  <c r="F111" i="11"/>
  <c r="I111" i="11" s="1"/>
  <c r="F110" i="11"/>
  <c r="I110" i="11" s="1"/>
  <c r="F109" i="11"/>
  <c r="I109" i="11" s="1"/>
  <c r="F108" i="11"/>
  <c r="I108" i="11" s="1"/>
  <c r="F107" i="11"/>
  <c r="I107" i="11" s="1"/>
  <c r="F106" i="11"/>
  <c r="I106" i="11" s="1"/>
  <c r="F105" i="11"/>
  <c r="I105" i="11" s="1"/>
  <c r="H104" i="11"/>
  <c r="G104" i="11"/>
  <c r="E104" i="11"/>
  <c r="E85" i="11" s="1"/>
  <c r="D104" i="11"/>
  <c r="D85" i="11" s="1"/>
  <c r="F103" i="11"/>
  <c r="I103" i="11" s="1"/>
  <c r="F102" i="11"/>
  <c r="I102" i="11" s="1"/>
  <c r="F101" i="11"/>
  <c r="I101" i="11" s="1"/>
  <c r="F100" i="11"/>
  <c r="I100" i="11" s="1"/>
  <c r="F99" i="11"/>
  <c r="I99" i="11" s="1"/>
  <c r="F98" i="11"/>
  <c r="I98" i="11" s="1"/>
  <c r="F97" i="11"/>
  <c r="I97" i="11" s="1"/>
  <c r="F96" i="11"/>
  <c r="I96" i="11" s="1"/>
  <c r="F95" i="11"/>
  <c r="I95" i="11" s="1"/>
  <c r="H94" i="11"/>
  <c r="G94" i="11"/>
  <c r="E94" i="11"/>
  <c r="D94" i="11"/>
  <c r="F93" i="11"/>
  <c r="I93" i="11" s="1"/>
  <c r="F92" i="11"/>
  <c r="I92" i="11" s="1"/>
  <c r="F91" i="11"/>
  <c r="I91" i="11" s="1"/>
  <c r="F90" i="11"/>
  <c r="F86" i="11" s="1"/>
  <c r="F89" i="11"/>
  <c r="I89" i="11" s="1"/>
  <c r="F88" i="11"/>
  <c r="I88" i="11" s="1"/>
  <c r="F87" i="11"/>
  <c r="I87" i="11" s="1"/>
  <c r="H86" i="11"/>
  <c r="H85" i="11" s="1"/>
  <c r="G86" i="11"/>
  <c r="E86" i="11"/>
  <c r="D86" i="11"/>
  <c r="G85" i="11"/>
  <c r="F83" i="11"/>
  <c r="I83" i="11" s="1"/>
  <c r="F82" i="11"/>
  <c r="I82" i="11" s="1"/>
  <c r="F81" i="11"/>
  <c r="I81" i="11" s="1"/>
  <c r="F80" i="11"/>
  <c r="I80" i="11" s="1"/>
  <c r="F79" i="11"/>
  <c r="I79" i="11" s="1"/>
  <c r="F78" i="11"/>
  <c r="I78" i="11" s="1"/>
  <c r="F77" i="11"/>
  <c r="F76" i="11" s="1"/>
  <c r="I76" i="11" s="1"/>
  <c r="H76" i="11"/>
  <c r="G76" i="11"/>
  <c r="E76" i="11"/>
  <c r="D76" i="11"/>
  <c r="F75" i="11"/>
  <c r="I75" i="11" s="1"/>
  <c r="F74" i="11"/>
  <c r="I74" i="11" s="1"/>
  <c r="F73" i="11"/>
  <c r="I73" i="11" s="1"/>
  <c r="H72" i="11"/>
  <c r="G72" i="11"/>
  <c r="F72" i="11"/>
  <c r="I72" i="11" s="1"/>
  <c r="E72" i="11"/>
  <c r="D72" i="11"/>
  <c r="F71" i="11"/>
  <c r="I71" i="11" s="1"/>
  <c r="F70" i="11"/>
  <c r="I70" i="11" s="1"/>
  <c r="F69" i="11"/>
  <c r="I69" i="11" s="1"/>
  <c r="F68" i="11"/>
  <c r="I68" i="11" s="1"/>
  <c r="F67" i="11"/>
  <c r="I67" i="11" s="1"/>
  <c r="F66" i="11"/>
  <c r="I66" i="11" s="1"/>
  <c r="F65" i="11"/>
  <c r="I65" i="11" s="1"/>
  <c r="F64" i="11"/>
  <c r="I64" i="11" s="1"/>
  <c r="H63" i="11"/>
  <c r="G63" i="11"/>
  <c r="E63" i="11"/>
  <c r="D63" i="11"/>
  <c r="F62" i="11"/>
  <c r="I62" i="11" s="1"/>
  <c r="F61" i="11"/>
  <c r="I61" i="11" s="1"/>
  <c r="F60" i="11"/>
  <c r="I60" i="11" s="1"/>
  <c r="H59" i="11"/>
  <c r="G59" i="11"/>
  <c r="F59" i="11"/>
  <c r="I59" i="11" s="1"/>
  <c r="E59" i="11"/>
  <c r="D59" i="11"/>
  <c r="F58" i="11"/>
  <c r="I58" i="11" s="1"/>
  <c r="F57" i="11"/>
  <c r="I57" i="11" s="1"/>
  <c r="F56" i="11"/>
  <c r="I56" i="11" s="1"/>
  <c r="F55" i="11"/>
  <c r="I55" i="11" s="1"/>
  <c r="F54" i="11"/>
  <c r="I54" i="11" s="1"/>
  <c r="F53" i="11"/>
  <c r="F49" i="11" s="1"/>
  <c r="F52" i="11"/>
  <c r="I52" i="11" s="1"/>
  <c r="F51" i="11"/>
  <c r="I51" i="11" s="1"/>
  <c r="F50" i="11"/>
  <c r="I50" i="11" s="1"/>
  <c r="H49" i="11"/>
  <c r="G49" i="11"/>
  <c r="E49" i="11"/>
  <c r="D49" i="11"/>
  <c r="F48" i="11"/>
  <c r="I48" i="11" s="1"/>
  <c r="F47" i="11"/>
  <c r="I47" i="11" s="1"/>
  <c r="F46" i="11"/>
  <c r="I46" i="11" s="1"/>
  <c r="F45" i="11"/>
  <c r="I45" i="11" s="1"/>
  <c r="F44" i="11"/>
  <c r="I44" i="11" s="1"/>
  <c r="F43" i="11"/>
  <c r="F39" i="11" s="1"/>
  <c r="F42" i="11"/>
  <c r="I42" i="11" s="1"/>
  <c r="F41" i="11"/>
  <c r="I41" i="11" s="1"/>
  <c r="F40" i="11"/>
  <c r="I40" i="11" s="1"/>
  <c r="H39" i="11"/>
  <c r="G39" i="11"/>
  <c r="E39" i="11"/>
  <c r="D39" i="11"/>
  <c r="F38" i="11"/>
  <c r="I38" i="11" s="1"/>
  <c r="F37" i="11"/>
  <c r="I37" i="11" s="1"/>
  <c r="F36" i="11"/>
  <c r="I36" i="11" s="1"/>
  <c r="F35" i="11"/>
  <c r="I35" i="11" s="1"/>
  <c r="F34" i="11"/>
  <c r="I34" i="11" s="1"/>
  <c r="F33" i="11"/>
  <c r="F29" i="11" s="1"/>
  <c r="F32" i="11"/>
  <c r="I32" i="11" s="1"/>
  <c r="F31" i="11"/>
  <c r="I31" i="11" s="1"/>
  <c r="F30" i="11"/>
  <c r="I30" i="11" s="1"/>
  <c r="H29" i="11"/>
  <c r="G29" i="11"/>
  <c r="E29" i="11"/>
  <c r="D29" i="11"/>
  <c r="F28" i="11"/>
  <c r="I28" i="11" s="1"/>
  <c r="F27" i="11"/>
  <c r="I27" i="11" s="1"/>
  <c r="F26" i="11"/>
  <c r="I26" i="11" s="1"/>
  <c r="F25" i="11"/>
  <c r="I25" i="11" s="1"/>
  <c r="F24" i="11"/>
  <c r="I24" i="11" s="1"/>
  <c r="F23" i="11"/>
  <c r="F19" i="11" s="1"/>
  <c r="F22" i="11"/>
  <c r="I22" i="11" s="1"/>
  <c r="F21" i="11"/>
  <c r="I21" i="11" s="1"/>
  <c r="F20" i="11"/>
  <c r="I20" i="11" s="1"/>
  <c r="H19" i="11"/>
  <c r="H10" i="11" s="1"/>
  <c r="H160" i="11" s="1"/>
  <c r="G19" i="11"/>
  <c r="E19" i="11"/>
  <c r="D19" i="11"/>
  <c r="F18" i="11"/>
  <c r="I18" i="11" s="1"/>
  <c r="F17" i="11"/>
  <c r="I17" i="11" s="1"/>
  <c r="F16" i="11"/>
  <c r="I16" i="11" s="1"/>
  <c r="F15" i="11"/>
  <c r="I15" i="11" s="1"/>
  <c r="F14" i="11"/>
  <c r="I14" i="11" s="1"/>
  <c r="F13" i="11"/>
  <c r="I13" i="11" s="1"/>
  <c r="F12" i="11"/>
  <c r="I12" i="11" s="1"/>
  <c r="I11" i="11" s="1"/>
  <c r="H11" i="11"/>
  <c r="G11" i="11"/>
  <c r="G10" i="11" s="1"/>
  <c r="G160" i="11" s="1"/>
  <c r="E11" i="11"/>
  <c r="E10" i="11" s="1"/>
  <c r="E160" i="11" s="1"/>
  <c r="D11" i="11"/>
  <c r="D10" i="11" s="1"/>
  <c r="D160" i="11" s="1"/>
  <c r="H22" i="8"/>
  <c r="G22" i="8"/>
  <c r="E22" i="8"/>
  <c r="D22" i="8"/>
  <c r="F20" i="8"/>
  <c r="I20" i="8" s="1"/>
  <c r="F18" i="8"/>
  <c r="I18" i="8" s="1"/>
  <c r="I16" i="8"/>
  <c r="F16" i="8"/>
  <c r="F14" i="8"/>
  <c r="I14" i="8" s="1"/>
  <c r="I12" i="8"/>
  <c r="F12" i="8"/>
  <c r="F22" i="8" s="1"/>
  <c r="E54" i="7"/>
  <c r="H54" i="7" s="1"/>
  <c r="H53" i="7"/>
  <c r="E53" i="7"/>
  <c r="E52" i="7"/>
  <c r="H52" i="7" s="1"/>
  <c r="H51" i="7"/>
  <c r="E51" i="7"/>
  <c r="E50" i="7"/>
  <c r="E49" i="7" s="1"/>
  <c r="G49" i="7"/>
  <c r="F49" i="7"/>
  <c r="D49" i="7"/>
  <c r="C49" i="7"/>
  <c r="E48" i="7"/>
  <c r="H48" i="7" s="1"/>
  <c r="H47" i="7"/>
  <c r="E47" i="7"/>
  <c r="E46" i="7"/>
  <c r="H46" i="7" s="1"/>
  <c r="H45" i="7"/>
  <c r="E45" i="7"/>
  <c r="E44" i="7"/>
  <c r="H44" i="7" s="1"/>
  <c r="H43" i="7"/>
  <c r="E43" i="7"/>
  <c r="E42" i="7"/>
  <c r="H42" i="7" s="1"/>
  <c r="H41" i="7"/>
  <c r="E41" i="7"/>
  <c r="E40" i="7"/>
  <c r="H40" i="7" s="1"/>
  <c r="H39" i="7"/>
  <c r="E39" i="7"/>
  <c r="E38" i="7"/>
  <c r="H38" i="7" s="1"/>
  <c r="H37" i="7"/>
  <c r="E37" i="7"/>
  <c r="E36" i="7"/>
  <c r="H36" i="7" s="1"/>
  <c r="H35" i="7"/>
  <c r="E35" i="7"/>
  <c r="E34" i="7"/>
  <c r="H34" i="7" s="1"/>
  <c r="H33" i="7"/>
  <c r="E33" i="7"/>
  <c r="E32" i="7"/>
  <c r="H32" i="7" s="1"/>
  <c r="H31" i="7"/>
  <c r="E31" i="7"/>
  <c r="E30" i="7"/>
  <c r="H30" i="7" s="1"/>
  <c r="H29" i="7"/>
  <c r="E29" i="7"/>
  <c r="E28" i="7"/>
  <c r="H28" i="7" s="1"/>
  <c r="H27" i="7"/>
  <c r="E27" i="7"/>
  <c r="E26" i="7"/>
  <c r="H26" i="7" s="1"/>
  <c r="H25" i="7"/>
  <c r="E25" i="7"/>
  <c r="E24" i="7"/>
  <c r="H24" i="7" s="1"/>
  <c r="H23" i="7"/>
  <c r="E23" i="7"/>
  <c r="E22" i="7"/>
  <c r="H22" i="7" s="1"/>
  <c r="H21" i="7"/>
  <c r="E21" i="7"/>
  <c r="E20" i="7"/>
  <c r="H20" i="7" s="1"/>
  <c r="H19" i="7"/>
  <c r="E19" i="7"/>
  <c r="E18" i="7"/>
  <c r="H18" i="7" s="1"/>
  <c r="H17" i="7"/>
  <c r="E17" i="7"/>
  <c r="E16" i="7"/>
  <c r="H16" i="7" s="1"/>
  <c r="H15" i="7"/>
  <c r="E15" i="7"/>
  <c r="E14" i="7"/>
  <c r="H14" i="7" s="1"/>
  <c r="H13" i="7"/>
  <c r="E13" i="7"/>
  <c r="E12" i="7"/>
  <c r="H12" i="7" s="1"/>
  <c r="H11" i="7"/>
  <c r="E11" i="7"/>
  <c r="E10" i="7"/>
  <c r="H10" i="7" s="1"/>
  <c r="G9" i="7"/>
  <c r="G56" i="7" s="1"/>
  <c r="F9" i="7"/>
  <c r="F56" i="7" s="1"/>
  <c r="D9" i="7"/>
  <c r="D56" i="7" s="1"/>
  <c r="C9" i="7"/>
  <c r="C56" i="7" s="1"/>
  <c r="J31" i="13" l="1"/>
  <c r="J15" i="13"/>
  <c r="J11" i="13" s="1"/>
  <c r="J42" i="13" s="1"/>
  <c r="J26" i="13"/>
  <c r="J24" i="13" s="1"/>
  <c r="G12" i="13"/>
  <c r="G11" i="13" s="1"/>
  <c r="G42" i="13" s="1"/>
  <c r="J29" i="13"/>
  <c r="J28" i="13" s="1"/>
  <c r="J37" i="13"/>
  <c r="J36" i="13" s="1"/>
  <c r="G15" i="13"/>
  <c r="G49" i="12"/>
  <c r="D48" i="12"/>
  <c r="G48" i="12" s="1"/>
  <c r="G12" i="12"/>
  <c r="G11" i="12" s="1"/>
  <c r="G85" i="12" s="1"/>
  <c r="D11" i="12"/>
  <c r="D85" i="12" s="1"/>
  <c r="B85" i="12"/>
  <c r="G13" i="12"/>
  <c r="G69" i="12"/>
  <c r="G80" i="12"/>
  <c r="I86" i="11"/>
  <c r="I39" i="11"/>
  <c r="I19" i="11"/>
  <c r="I33" i="11"/>
  <c r="I29" i="11" s="1"/>
  <c r="I43" i="11"/>
  <c r="I53" i="11"/>
  <c r="I49" i="11" s="1"/>
  <c r="I77" i="11"/>
  <c r="F11" i="11"/>
  <c r="F63" i="11"/>
  <c r="I63" i="11" s="1"/>
  <c r="F94" i="11"/>
  <c r="I94" i="11" s="1"/>
  <c r="F104" i="11"/>
  <c r="I104" i="11" s="1"/>
  <c r="F114" i="11"/>
  <c r="I114" i="11" s="1"/>
  <c r="F124" i="11"/>
  <c r="I124" i="11" s="1"/>
  <c r="F134" i="11"/>
  <c r="I134" i="11" s="1"/>
  <c r="I23" i="11"/>
  <c r="I142" i="11"/>
  <c r="I158" i="11"/>
  <c r="I148" i="11"/>
  <c r="I90" i="11"/>
  <c r="I22" i="8"/>
  <c r="H9" i="7"/>
  <c r="H56" i="7" s="1"/>
  <c r="E9" i="7"/>
  <c r="E56" i="7" s="1"/>
  <c r="H50" i="7"/>
  <c r="H49" i="7" s="1"/>
  <c r="H49" i="4"/>
  <c r="J47" i="4"/>
  <c r="J46" i="4" s="1"/>
  <c r="G47" i="4"/>
  <c r="G46" i="4" s="1"/>
  <c r="I46" i="4"/>
  <c r="H46" i="4"/>
  <c r="F46" i="4"/>
  <c r="E46" i="4"/>
  <c r="J44" i="4"/>
  <c r="G44" i="4"/>
  <c r="J43" i="4"/>
  <c r="G43" i="4"/>
  <c r="J42" i="4"/>
  <c r="G42" i="4"/>
  <c r="J41" i="4"/>
  <c r="G41" i="4"/>
  <c r="G40" i="4" s="1"/>
  <c r="J40" i="4"/>
  <c r="I40" i="4"/>
  <c r="H40" i="4"/>
  <c r="F40" i="4"/>
  <c r="E40" i="4"/>
  <c r="J38" i="4"/>
  <c r="G38" i="4"/>
  <c r="J37" i="4"/>
  <c r="J36" i="4"/>
  <c r="G36" i="4"/>
  <c r="J35" i="4"/>
  <c r="G35" i="4"/>
  <c r="G34" i="4" s="1"/>
  <c r="G30" i="4" s="1"/>
  <c r="J34" i="4"/>
  <c r="J33" i="4"/>
  <c r="G33" i="4"/>
  <c r="J32" i="4"/>
  <c r="G32" i="4"/>
  <c r="J31" i="4"/>
  <c r="J30" i="4" s="1"/>
  <c r="G31" i="4"/>
  <c r="I30" i="4"/>
  <c r="I49" i="4" s="1"/>
  <c r="H30" i="4"/>
  <c r="F30" i="4"/>
  <c r="F49" i="4" s="1"/>
  <c r="E30" i="4"/>
  <c r="E49" i="4" s="1"/>
  <c r="I22" i="4"/>
  <c r="H22" i="4"/>
  <c r="F22" i="4"/>
  <c r="E22" i="4"/>
  <c r="J20" i="4"/>
  <c r="G20" i="4"/>
  <c r="J19" i="4"/>
  <c r="G19" i="4"/>
  <c r="J18" i="4"/>
  <c r="G18" i="4"/>
  <c r="J17" i="4"/>
  <c r="G17" i="4"/>
  <c r="J16" i="4"/>
  <c r="G16" i="4"/>
  <c r="J15" i="4"/>
  <c r="G15" i="4"/>
  <c r="J14" i="4"/>
  <c r="G14" i="4"/>
  <c r="J13" i="4"/>
  <c r="G13" i="4"/>
  <c r="J12" i="4"/>
  <c r="G12" i="4"/>
  <c r="J11" i="4"/>
  <c r="J22" i="4" s="1"/>
  <c r="G11" i="4"/>
  <c r="G22" i="4" s="1"/>
  <c r="I10" i="11" l="1"/>
  <c r="F10" i="11"/>
  <c r="I85" i="11"/>
  <c r="F85" i="11"/>
  <c r="G49" i="4"/>
  <c r="J49" i="4"/>
  <c r="F160" i="11" l="1"/>
  <c r="I160" i="11"/>
</calcChain>
</file>

<file path=xl/sharedStrings.xml><?xml version="1.0" encoding="utf-8"?>
<sst xmlns="http://schemas.openxmlformats.org/spreadsheetml/2006/main" count="675" uniqueCount="427">
  <si>
    <t>MUNICIPIO DE TEPIC NAYARIT</t>
  </si>
  <si>
    <t>Estado Analítico de Ingresos</t>
  </si>
  <si>
    <t>Del 1 de Enero al 31 de Marzo de 2019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</si>
  <si>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</si>
  <si>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</si>
  <si>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</si>
  <si>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</si>
  <si>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</si>
  <si>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</si>
  <si>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</si>
  <si>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</si>
  <si>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</si>
  <si>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</si>
  <si>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</si>
  <si>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</si>
  <si>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</si>
  <si>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</si>
  <si>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</si>
  <si>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</si>
  <si>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</si>
  <si>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</si>
  <si>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</si>
  <si>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</si>
  <si>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 xml:space="preserve">Ingresos por Venta de Bienes, Prestación de
Servicios y Otros Ingresos </t>
  </si>
  <si>
    <t>Participaciones, Aportaciones, Convenios, Incentivos Derivados de la Colaboración Fiscal y Fondos Distintos de Aportaciones</t>
  </si>
  <si>
    <t xml:space="preserve">Transferencias, Asignaciones, Subsidios y Subvenciones, y Pensiones y Jubilaciones </t>
  </si>
  <si>
    <t>Ingresos Derivados de Financiamientos</t>
  </si>
  <si>
    <t>Total</t>
  </si>
  <si>
    <r>
      <t>Ingresos excedentes</t>
    </r>
    <r>
      <rPr>
        <b/>
        <sz val="9"/>
        <rFont val="Calibri"/>
        <family val="2"/>
      </rPr>
      <t>¹</t>
    </r>
  </si>
  <si>
    <t>Estado Analítico de Ingresos
Por Fuente de Financiamiento</t>
  </si>
  <si>
    <t>Ampliaciones y 
Reducciones</t>
  </si>
  <si>
    <t xml:space="preserve">Ingresos del Poder Ejecutivo Federal o Estatal y de los Municipios </t>
  </si>
  <si>
    <t>Ingresos de los Entes Públicos de los Poderes Legislativo y Judicial, de los Órganos Autónomos y del Sector Paraestatal o Paramunicipal, así como de las Empresas Productivas del Estado</t>
  </si>
  <si>
    <t>Ingresos derivados de financiamiento</t>
  </si>
  <si>
    <r>
      <t>Ingresos excedentes</t>
    </r>
    <r>
      <rPr>
        <b/>
        <sz val="8"/>
        <rFont val="Calibri"/>
        <family val="2"/>
      </rPr>
      <t>¹</t>
    </r>
  </si>
  <si>
    <t>MUNICIPIO DE TEPIC NAYARIT (a)</t>
  </si>
  <si>
    <t>Estado Analítico del Ejercicio del Presupuesto de Egresos Detallado - LDF</t>
  </si>
  <si>
    <t>Clasificación Administrativa</t>
  </si>
  <si>
    <t>Del 1 de Enero al 31 de Marzo de 2019 (b)</t>
  </si>
  <si>
    <t>(PESOS)</t>
  </si>
  <si>
    <t>Concepto (c)</t>
  </si>
  <si>
    <t>Egresos</t>
  </si>
  <si>
    <t>Subejercicio (e)</t>
  </si>
  <si>
    <t>Aprobado (d)</t>
  </si>
  <si>
    <t>Ampliaciones/ (Reducciones)</t>
  </si>
  <si>
    <t>Pagado</t>
  </si>
  <si>
    <t>I. Gasto No Etiquetado  (I=A+B+C+D+E+F+G+H)</t>
  </si>
  <si>
    <t>SINDICATURA</t>
  </si>
  <si>
    <t>COMISIONES A CABILDO</t>
  </si>
  <si>
    <t>OFICINA DE LA PRESIDENCIA</t>
  </si>
  <si>
    <t>COMUNICACION SOCIAL</t>
  </si>
  <si>
    <t>DESPACHO DEL GABINETE</t>
  </si>
  <si>
    <t>DESPACHO DEL SECRETARIO DEL AYUNTAMIENTO</t>
  </si>
  <si>
    <t>DIRECCION DE REGISTRO CIVIL</t>
  </si>
  <si>
    <t>DIRECCION DE PROTECCION CIVIL</t>
  </si>
  <si>
    <t>CONSEJERIA JURIDICA</t>
  </si>
  <si>
    <t>DESPACHO DEL TESORERO</t>
  </si>
  <si>
    <t>DIRECCION DE INGRESOS</t>
  </si>
  <si>
    <t>DIRECCION DE PROGRAMACION</t>
  </si>
  <si>
    <t>DIRECCION DE EGRESOS</t>
  </si>
  <si>
    <t>DIRECCION DE ADMINISTRACION</t>
  </si>
  <si>
    <t>DIRECCION DE RECURSOS HUMANOS</t>
  </si>
  <si>
    <t>DIRECCION DE INNOVACION GUBERNAMENTAL</t>
  </si>
  <si>
    <t>DIRECCION DE CATASTRO E IMPUESTO PREDIAL</t>
  </si>
  <si>
    <t>DESPACHO DEL DIRECTOR GENERAL DE SEGURIDAD PUBLICA</t>
  </si>
  <si>
    <t>DIRECCION DE POLICIA VIAL</t>
  </si>
  <si>
    <t>DIRECCION DE POLICIA PREVENTIVA</t>
  </si>
  <si>
    <t>DESPACHO DEL DIRECTOR GENERAL DE OBRAS PUBLICAS</t>
  </si>
  <si>
    <t>DIRECCION DE CONSERVACION Y MANTENIMIENTO</t>
  </si>
  <si>
    <t>DIRECCION DE CONSTRUCCION</t>
  </si>
  <si>
    <t>DESPACHO DEL DIRECTOR GENERAL DGDUE</t>
  </si>
  <si>
    <t>DIRECCION DE DESARROLLO URBANO</t>
  </si>
  <si>
    <t>DIRECCION DE ECOLOGIA Y PROTECCION AL MEDIO AMBIENTE</t>
  </si>
  <si>
    <t>DESPACHO DEL DIRECTOR GENERAL DE SERVICIOS PUBLICOS</t>
  </si>
  <si>
    <t>DIRECCION DE ASEO PUBLICO</t>
  </si>
  <si>
    <t>DIRECCION DE PARQUES Y JARDINES</t>
  </si>
  <si>
    <t>DESPACHO DEL DIRECTOR GENERAL DE BIENESTAR SOCIAL</t>
  </si>
  <si>
    <t>DIRECCION DE SANIDAD MUNICIPAL</t>
  </si>
  <si>
    <t>DIRECCION DE DESARROLLO SOCIAL</t>
  </si>
  <si>
    <t>DIRECCION DE DESARROLLO ECONOMICO Y TURISMO</t>
  </si>
  <si>
    <t>DIRECCION DE DESARROLLO RURAL</t>
  </si>
  <si>
    <t>CONTRALORIA MUNICIPAL</t>
  </si>
  <si>
    <t>COMISION DE DERECHOS HUMANOS</t>
  </si>
  <si>
    <t>DESARROLLO INTEGRAL PARA LA FAMILIA DIF</t>
  </si>
  <si>
    <t>IMPLAN</t>
  </si>
  <si>
    <t>SIAPA TEPIC</t>
  </si>
  <si>
    <t>II. Gasto Etiquetado     (II=A+B+C+D+E+F+G+H)</t>
  </si>
  <si>
    <t>FONDO IV</t>
  </si>
  <si>
    <t>FONDO III</t>
  </si>
  <si>
    <t>FORTASEG</t>
  </si>
  <si>
    <t>RAMO 23</t>
  </si>
  <si>
    <t>SUBSIDIOS PARA EL DESARROLLO SOCIAL</t>
  </si>
  <si>
    <t>III. Total de Egresos (III = I + II)</t>
  </si>
  <si>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</si>
  <si>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</si>
  <si>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</si>
  <si>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</si>
  <si>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</si>
  <si>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</si>
  <si>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</si>
  <si>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</si>
  <si>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</si>
  <si>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</si>
  <si>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</si>
  <si>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</si>
  <si>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</si>
  <si>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</si>
  <si>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 xml:space="preserve">Clasificación por Objeto del Gasto (Capítulo y Concepto) 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</si>
  <si>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</si>
  <si>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</si>
  <si>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</si>
  <si>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</si>
  <si>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</si>
  <si>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</si>
  <si>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</si>
  <si>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</si>
  <si>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</si>
  <si>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</si>
  <si>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</si>
  <si>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</si>
  <si>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</si>
  <si>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</si>
  <si>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</si>
  <si>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</si>
  <si>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</si>
  <si>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</si>
  <si>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</si>
  <si>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</si>
  <si>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</si>
  <si>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</si>
  <si>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</si>
  <si>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</si>
  <si>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</si>
  <si>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</si>
  <si>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</si>
  <si>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</si>
  <si>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</si>
  <si>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</si>
  <si>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</si>
  <si>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</si>
  <si>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</si>
  <si>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</si>
  <si>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</si>
  <si>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</si>
  <si>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</si>
  <si>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</si>
  <si>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</si>
  <si>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</si>
  <si>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</si>
  <si>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</si>
  <si>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</si>
  <si>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</si>
  <si>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</si>
  <si>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</si>
  <si>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</si>
  <si>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</si>
  <si>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</si>
  <si>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</si>
  <si>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</si>
  <si>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</si>
  <si>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</si>
  <si>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</si>
  <si>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</si>
  <si>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</si>
  <si>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</si>
  <si>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</si>
  <si>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</si>
  <si>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</si>
  <si>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</si>
  <si>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</si>
  <si>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</si>
  <si>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</si>
  <si>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</si>
  <si>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</si>
  <si>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</si>
  <si>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</si>
  <si>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</si>
  <si>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</si>
  <si>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</si>
  <si>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</si>
  <si>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</si>
  <si>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</si>
  <si>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</si>
  <si>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</si>
  <si>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</si>
  <si>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</si>
  <si>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</si>
  <si>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</si>
  <si>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</si>
  <si>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</si>
  <si>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</si>
  <si>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</si>
  <si>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</si>
  <si>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</si>
  <si>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</si>
  <si>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</si>
  <si>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</si>
  <si>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</si>
  <si>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</si>
  <si>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</si>
  <si>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</si>
  <si>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</si>
  <si>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</si>
  <si>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</si>
  <si>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</si>
  <si>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</si>
  <si>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</si>
  <si>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</si>
  <si>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</si>
  <si>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</si>
  <si>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</si>
  <si>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</si>
  <si>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</si>
  <si>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</si>
  <si>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</si>
  <si>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</si>
  <si>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</si>
  <si>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</si>
  <si>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</si>
  <si>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</si>
  <si>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</si>
  <si>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</si>
  <si>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</si>
  <si>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</si>
  <si>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</si>
  <si>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</si>
  <si>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</si>
  <si>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</si>
  <si>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</si>
  <si>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</si>
  <si>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</si>
  <si>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</si>
  <si>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</si>
  <si>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</si>
  <si>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</si>
  <si>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</si>
  <si>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</si>
  <si>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</si>
  <si>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</si>
  <si>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</si>
  <si>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</si>
  <si>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</si>
  <si>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</si>
  <si>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</si>
  <si>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</si>
  <si>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</si>
  <si>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</si>
  <si>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</si>
  <si>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</si>
  <si>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</si>
  <si>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</si>
  <si>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</si>
  <si>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Endeudamiento Neto</t>
  </si>
  <si>
    <t>Del 1 de Abril al 30 de Junio de 2019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</si>
  <si>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</si>
  <si>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</si>
  <si>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</si>
  <si>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</si>
  <si>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</si>
  <si>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</si>
  <si>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</si>
  <si>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Creditos Bancarios</t>
  </si>
  <si>
    <t>BANCO MERCANTIL DEL NORTE, S.A.</t>
  </si>
  <si>
    <t>BANCO NACIONAL DE OBRAS Y SERVICIOS PUBLICOS, S.N.C.</t>
  </si>
  <si>
    <t>Total Créditos Bancarios</t>
  </si>
  <si>
    <t>Otros Instrumentos de Deuda</t>
  </si>
  <si>
    <t>Total Otros Instrumentos de Deuda</t>
  </si>
  <si>
    <t>TOTAL</t>
  </si>
  <si>
    <t>Intereses de la Deuda</t>
  </si>
  <si>
    <t>Créditos Bancarios</t>
  </si>
  <si>
    <t>BANOBRAS, S.C.</t>
  </si>
  <si>
    <t>BANCO BANORTE, S.A.</t>
  </si>
  <si>
    <t>Total de intereses de Créditos Bancarios</t>
  </si>
  <si>
    <t>Total de intereses de Otros Instrumentos de Deuda</t>
  </si>
  <si>
    <t>Indicadores de Postura Fiscal</t>
  </si>
  <si>
    <r>
      <t xml:space="preserve">Pagado </t>
    </r>
    <r>
      <rPr>
        <b/>
        <vertAlign val="superscript"/>
        <sz val="9"/>
        <rFont val="Arial"/>
        <family val="2"/>
      </rPr>
      <t>3</t>
    </r>
  </si>
  <si>
    <t>I. Ingresos Presupuestarios (I=1+2)</t>
  </si>
  <si>
    <t>1. Ingresos del Gobierno de la Entidad Federativa</t>
  </si>
  <si>
    <t>2. Ingresos del Sector Paraestatal</t>
  </si>
  <si>
    <t>II. Egresos Presupuestarios (II=3+4)</t>
  </si>
  <si>
    <t>3. Egresos del Gobierno de la Entidad Federativa</t>
  </si>
  <si>
    <t>4. Egresos del Sector Paraestatal</t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</si>
  <si>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</si>
  <si>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</si>
  <si>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</si>
  <si>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</si>
  <si>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</si>
  <si>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</si>
  <si>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</si>
  <si>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Datos Informativos</t>
  </si>
  <si>
    <t>Estado Analítico de Ingresos Detallado - LDF</t>
  </si>
  <si>
    <t>Diferencia (e)</t>
  </si>
  <si>
    <t>Estimado (d)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</si>
  <si>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</si>
  <si>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</si>
  <si>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</si>
  <si>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</si>
  <si>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</si>
  <si>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</si>
  <si>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</si>
  <si>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</si>
  <si>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</si>
  <si>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</si>
  <si>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</si>
  <si>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</si>
  <si>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</si>
  <si>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</si>
  <si>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</si>
  <si>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</si>
  <si>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</si>
  <si>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</si>
  <si>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</si>
  <si>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</si>
  <si>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</si>
  <si>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</si>
  <si>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</si>
  <si>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</si>
  <si>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</si>
  <si>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</si>
  <si>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</si>
  <si>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</si>
  <si>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</si>
  <si>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</si>
  <si>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</si>
  <si>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</si>
  <si>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</si>
  <si>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</si>
  <si>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</si>
  <si>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</si>
  <si>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</si>
  <si>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</si>
  <si>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</si>
  <si>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</si>
  <si>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</si>
  <si>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</si>
  <si>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</si>
  <si>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</si>
  <si>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</si>
  <si>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</si>
  <si>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</si>
  <si>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</si>
  <si>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</si>
  <si>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</si>
  <si>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</si>
  <si>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</si>
  <si>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</si>
  <si>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</si>
  <si>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</si>
  <si>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</si>
  <si>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</si>
  <si>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</si>
  <si>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</si>
  <si>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</si>
  <si>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</si>
  <si>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</si>
  <si>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Conciliación entre los Egresos Presupuestarios y los Gastos Contables</t>
  </si>
  <si>
    <t>Correspondiente del 1 de Enero al 31 de Marzo de 2019</t>
  </si>
  <si>
    <t>1. Total de egresos (presupuestarios)</t>
  </si>
  <si>
    <t>2. Menos egresos presupuestarios no contables</t>
  </si>
  <si>
    <t xml:space="preserve">2.1 Materias Primas y Materiales de Producción y Comercialización </t>
  </si>
  <si>
    <t>2.2 Materiales y Suministros</t>
  </si>
  <si>
    <t>2.3 Mobiliario y Equipo de Administración</t>
  </si>
  <si>
    <t xml:space="preserve">2.4 Mobiliario y Equipo Educacional y Recreativo </t>
  </si>
  <si>
    <t xml:space="preserve">2.5 Equipo e Instrumental Médico y de Laboratorio </t>
  </si>
  <si>
    <t xml:space="preserve">2.6 Vehículos y Equipo de Transporte </t>
  </si>
  <si>
    <t xml:space="preserve">2.7 Equipo de Defensa y Seguridad </t>
  </si>
  <si>
    <t xml:space="preserve">2.8 Maquinaria, Otros Equipos y Herramientas </t>
  </si>
  <si>
    <t xml:space="preserve">2.9 Activos Biológicos </t>
  </si>
  <si>
    <t xml:space="preserve">2.10 Bienes Inmuebles </t>
  </si>
  <si>
    <t xml:space="preserve">2.11 Activos Intangibles </t>
  </si>
  <si>
    <t>2.12 Obra Pública en Bienes de Dominio Público</t>
  </si>
  <si>
    <t xml:space="preserve">2.13 Obra Pública en Bienes Propios </t>
  </si>
  <si>
    <t xml:space="preserve">2.14 Acciones y Participaciones de Capital </t>
  </si>
  <si>
    <t xml:space="preserve">2.15 Compra de Títulos y Valores </t>
  </si>
  <si>
    <t xml:space="preserve">2.16 Concesión de Préstamos </t>
  </si>
  <si>
    <t xml:space="preserve">2.17 Inversiones en Fideicomisos, Mandatos y Otros Análogos </t>
  </si>
  <si>
    <t xml:space="preserve">2.18 Provisiones para Contingencias y Otras Erogaciones Especiales </t>
  </si>
  <si>
    <t xml:space="preserve">2.19 Amortización de la Deuda Pública </t>
  </si>
  <si>
    <t xml:space="preserve">2.20 Adeudos de Ejercicios Fiscales Anteriores (ADEFAS) </t>
  </si>
  <si>
    <t>2.21 Otros Egresos Presupuestales No Contables</t>
  </si>
  <si>
    <t>3. Más Gasto Contables No Presupuestales</t>
  </si>
  <si>
    <t>3.1 Estimaciones, Depreciaciones, Deterioros, Obsolescencia y Amortizaciones</t>
  </si>
  <si>
    <t>3.2 Provisiones</t>
  </si>
  <si>
    <t>3.3 Disminución de inventarios</t>
  </si>
  <si>
    <t>3.4 Aumento por insuficiencia de estimaciones por pérdida o deterioro u obsolescencia</t>
  </si>
  <si>
    <t>3.5 Aumento por insuficiencia de provisiones</t>
  </si>
  <si>
    <t>3.6 Otros Gastos</t>
  </si>
  <si>
    <t>3.7 Otros Gastos Contables No Presupuestales</t>
  </si>
  <si>
    <t>4. Total de Gasto Contable (4 = 1 - 2 + 3)</t>
  </si>
  <si>
    <t>Conciliación entre los Ingresos Presupuestarios y Contables</t>
  </si>
  <si>
    <t>(Cifras en pesos)</t>
  </si>
  <si>
    <t>1. Ingresos Presupuestarios</t>
  </si>
  <si>
    <t>2. Más ingresos contables no presupuestarios</t>
  </si>
  <si>
    <t xml:space="preserve">2.1 Ingresos Financieros </t>
  </si>
  <si>
    <t>2.2 Incremento por Variación de Inventarios</t>
  </si>
  <si>
    <t>2.3 Disminución del exceso de estimaciones por pérdida o deterioro u obsolescencia</t>
  </si>
  <si>
    <t>2.4 Disminución del exceso de provisiones</t>
  </si>
  <si>
    <t>2.5 Otros ingresos y beneficios varios</t>
  </si>
  <si>
    <t xml:space="preserve"> 2.6 Otros ingresos contables no presupuestarios</t>
  </si>
  <si>
    <t>3. Menos ingresos presupuestarios no contables</t>
  </si>
  <si>
    <t>3.1 Aprovechamientos Patrimoniales</t>
  </si>
  <si>
    <t>3.2 Ingresos derivados de financiamientos</t>
  </si>
  <si>
    <t>3.3 Otros Ingresos presupuestarios no contables</t>
  </si>
  <si>
    <t>4. Ingresos Contables (4 = 1 + 2 - 3)</t>
  </si>
  <si>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</si>
  <si>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</si>
  <si>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</si>
  <si>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</si>
  <si>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</si>
  <si>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</si>
  <si>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</si>
  <si>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</si>
  <si>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</si>
  <si>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</si>
  <si>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</si>
  <si>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Peso</t>
  </si>
  <si>
    <t>México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</si>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</sst>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#,##0_ ;[Red]\-#,##0\ "/>
    <numFmt numFmtId="166" formatCode="0_ ;\-0\ "/>
    <numFmt numFmtId="167" formatCode="General_)"/>
    <numFmt numFmtId="168" formatCode="_-&quot;$&quot;* #,##0.00_-;\-&quot;$&quot;* #,##0.00_-;_-&quot;$&quot;* &quot;-&quot;??_-;_-@_-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Calibri"/>
      <family val="2"/>
    </font>
    <font>
      <sz val="8"/>
      <color theme="1"/>
      <name val="Calibri"/>
      <family val="2"/>
    </font>
    <font>
      <sz val="9"/>
      <color theme="1"/>
      <name val="Arial"/>
      <family val="2"/>
    </font>
    <font>
      <sz val="9"/>
      <name val="Times New Roman"/>
      <family val="1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b/>
      <vertAlign val="superscript"/>
      <sz val="9"/>
      <name val="Arial"/>
      <family val="2"/>
    </font>
    <font>
      <sz val="8"/>
      <color rgb="FF000000"/>
      <name val="Tahoma"/>
      <family val="2"/>
    </font>
    <font>
      <b/>
      <sz val="9"/>
      <color rgb="FF000000"/>
      <name val="Arial"/>
      <family val="2"/>
    </font>
    <font>
      <sz val="10"/>
      <color indexed="8"/>
      <name val="MS Sans Serif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b/>
      <i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30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7" fillId="0" borderId="0" applyFont="0" applyFill="0" applyBorder="0" applyAlignment="0" applyProtection="0"/>
    <xf numFmtId="0" fontId="20" fillId="0" borderId="0"/>
    <xf numFmtId="167" fontId="27" fillId="0" borderId="0"/>
    <xf numFmtId="0" fontId="31" fillId="0" borderId="0"/>
    <xf numFmtId="164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/>
    <xf numFmtId="0" fontId="33" fillId="0" borderId="0"/>
    <xf numFmtId="0" fontId="33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0" borderId="0"/>
  </cellStyleXfs>
  <cellXfs count="501">
    <xf numFmtId="0" fontId="0" fillId="0" borderId="0" xfId="0"/>
    <xf numFmtId="37" fontId="2" fillId="2" borderId="1" xfId="1" applyNumberFormat="1" applyFont="1" applyFill="1" applyBorder="1" applyAlignment="1" applyProtection="1">
      <alignment horizontal="center"/>
    </xf>
    <xf numFmtId="37" fontId="2" fillId="2" borderId="2" xfId="1" applyNumberFormat="1" applyFont="1" applyFill="1" applyBorder="1" applyAlignment="1" applyProtection="1">
      <alignment horizontal="center"/>
    </xf>
    <xf numFmtId="37" fontId="2" fillId="2" borderId="3" xfId="1" applyNumberFormat="1" applyFont="1" applyFill="1" applyBorder="1" applyAlignment="1" applyProtection="1">
      <alignment horizontal="center"/>
    </xf>
    <xf numFmtId="37" fontId="2" fillId="2" borderId="4" xfId="1" applyNumberFormat="1" applyFont="1" applyFill="1" applyBorder="1" applyAlignment="1" applyProtection="1">
      <alignment horizontal="center"/>
      <protection locked="0"/>
    </xf>
    <xf numFmtId="37" fontId="2" fillId="2" borderId="0" xfId="1" applyNumberFormat="1" applyFont="1" applyFill="1" applyBorder="1" applyAlignment="1" applyProtection="1">
      <alignment horizontal="center"/>
      <protection locked="0"/>
    </xf>
    <xf numFmtId="37" fontId="2" fillId="2" borderId="5" xfId="1" applyNumberFormat="1" applyFont="1" applyFill="1" applyBorder="1" applyAlignment="1" applyProtection="1">
      <alignment horizontal="center"/>
      <protection locked="0"/>
    </xf>
    <xf numFmtId="37" fontId="2" fillId="2" borderId="4" xfId="1" applyNumberFormat="1" applyFont="1" applyFill="1" applyBorder="1" applyAlignment="1" applyProtection="1">
      <alignment horizontal="center"/>
    </xf>
    <xf numFmtId="37" fontId="2" fillId="2" borderId="0" xfId="1" applyNumberFormat="1" applyFont="1" applyFill="1" applyBorder="1" applyAlignment="1" applyProtection="1">
      <alignment horizontal="center"/>
    </xf>
    <xf numFmtId="37" fontId="2" fillId="2" borderId="5" xfId="1" applyNumberFormat="1" applyFont="1" applyFill="1" applyBorder="1" applyAlignment="1" applyProtection="1">
      <alignment horizontal="center"/>
    </xf>
    <xf numFmtId="37" fontId="2" fillId="2" borderId="6" xfId="1" applyNumberFormat="1" applyFont="1" applyFill="1" applyBorder="1" applyAlignment="1" applyProtection="1">
      <alignment horizontal="center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  <xf numFmtId="0" fontId="3" fillId="3" borderId="0" xfId="2" applyFont="1" applyFill="1"/>
    <xf numFmtId="0" fontId="4" fillId="3" borderId="0" xfId="0" applyFont="1" applyFill="1"/>
    <xf numFmtId="0" fontId="3" fillId="3" borderId="0" xfId="2" applyFont="1" applyFill="1" applyAlignment="1">
      <alignment horizontal="center"/>
    </xf>
    <xf numFmtId="37" fontId="2" fillId="2" borderId="1" xfId="1" applyNumberFormat="1" applyFont="1" applyFill="1" applyBorder="1" applyAlignment="1" applyProtection="1">
      <alignment horizontal="center" vertical="center" wrapText="1"/>
    </xf>
    <xf numFmtId="37" fontId="2" fillId="2" borderId="2" xfId="1" applyNumberFormat="1" applyFont="1" applyFill="1" applyBorder="1" applyAlignment="1" applyProtection="1">
      <alignment horizontal="center" vertical="center"/>
    </xf>
    <xf numFmtId="37" fontId="2" fillId="2" borderId="3" xfId="1" applyNumberFormat="1" applyFont="1" applyFill="1" applyBorder="1" applyAlignment="1" applyProtection="1">
      <alignment horizontal="center" vertical="center"/>
    </xf>
    <xf numFmtId="37" fontId="2" fillId="2" borderId="9" xfId="1" applyNumberFormat="1" applyFont="1" applyFill="1" applyBorder="1" applyAlignment="1" applyProtection="1">
      <alignment horizontal="center"/>
    </xf>
    <xf numFmtId="37" fontId="2" fillId="2" borderId="10" xfId="1" applyNumberFormat="1" applyFont="1" applyFill="1" applyBorder="1" applyAlignment="1" applyProtection="1">
      <alignment horizontal="center"/>
    </xf>
    <xf numFmtId="37" fontId="2" fillId="2" borderId="11" xfId="1" applyNumberFormat="1" applyFont="1" applyFill="1" applyBorder="1" applyAlignment="1" applyProtection="1">
      <alignment horizontal="center"/>
    </xf>
    <xf numFmtId="37" fontId="2" fillId="2" borderId="12" xfId="1" applyNumberFormat="1" applyFont="1" applyFill="1" applyBorder="1" applyAlignment="1" applyProtection="1">
      <alignment horizontal="center" vertical="center" wrapText="1"/>
    </xf>
    <xf numFmtId="37" fontId="2" fillId="2" borderId="4" xfId="1" applyNumberFormat="1" applyFont="1" applyFill="1" applyBorder="1" applyAlignment="1" applyProtection="1">
      <alignment horizontal="center" vertical="center"/>
    </xf>
    <xf numFmtId="37" fontId="2" fillId="2" borderId="0" xfId="1" applyNumberFormat="1" applyFont="1" applyFill="1" applyBorder="1" applyAlignment="1" applyProtection="1">
      <alignment horizontal="center" vertical="center"/>
    </xf>
    <xf numFmtId="37" fontId="2" fillId="2" borderId="5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wrapText="1"/>
    </xf>
    <xf numFmtId="37" fontId="2" fillId="2" borderId="6" xfId="1" applyNumberFormat="1" applyFont="1" applyFill="1" applyBorder="1" applyAlignment="1" applyProtection="1">
      <alignment horizontal="center" vertical="center"/>
    </xf>
    <xf numFmtId="37" fontId="2" fillId="2" borderId="7" xfId="1" applyNumberFormat="1" applyFont="1" applyFill="1" applyBorder="1" applyAlignment="1" applyProtection="1">
      <alignment horizontal="center" vertical="center"/>
    </xf>
    <xf numFmtId="37" fontId="2" fillId="2" borderId="8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/>
    </xf>
    <xf numFmtId="0" fontId="5" fillId="3" borderId="1" xfId="2" applyFont="1" applyFill="1" applyBorder="1"/>
    <xf numFmtId="0" fontId="5" fillId="3" borderId="2" xfId="2" applyFont="1" applyFill="1" applyBorder="1"/>
    <xf numFmtId="0" fontId="5" fillId="3" borderId="3" xfId="2" applyFont="1" applyFill="1" applyBorder="1"/>
    <xf numFmtId="0" fontId="5" fillId="3" borderId="3" xfId="2" applyFont="1" applyFill="1" applyBorder="1" applyAlignment="1">
      <alignment horizontal="center"/>
    </xf>
    <xf numFmtId="0" fontId="5" fillId="3" borderId="13" xfId="2" applyFont="1" applyFill="1" applyBorder="1" applyAlignment="1">
      <alignment horizontal="center"/>
    </xf>
    <xf numFmtId="0" fontId="6" fillId="3" borderId="4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3" fontId="5" fillId="3" borderId="5" xfId="3" applyNumberFormat="1" applyFont="1" applyFill="1" applyBorder="1" applyAlignment="1" applyProtection="1">
      <alignment horizontal="right"/>
      <protection locked="0"/>
    </xf>
    <xf numFmtId="3" fontId="5" fillId="3" borderId="5" xfId="3" applyNumberFormat="1" applyFont="1" applyFill="1" applyBorder="1" applyAlignment="1" applyProtection="1">
      <alignment horizontal="right"/>
    </xf>
    <xf numFmtId="0" fontId="5" fillId="3" borderId="6" xfId="2" applyFont="1" applyFill="1" applyBorder="1" applyAlignment="1">
      <alignment horizontal="center" vertical="center"/>
    </xf>
    <xf numFmtId="0" fontId="5" fillId="3" borderId="7" xfId="2" applyFont="1" applyFill="1" applyBorder="1" applyAlignment="1">
      <alignment horizontal="center" vertical="center"/>
    </xf>
    <xf numFmtId="0" fontId="5" fillId="3" borderId="8" xfId="2" applyFont="1" applyFill="1" applyBorder="1" applyAlignment="1">
      <alignment wrapText="1"/>
    </xf>
    <xf numFmtId="3" fontId="5" fillId="3" borderId="8" xfId="3" applyNumberFormat="1" applyFont="1" applyFill="1" applyBorder="1" applyAlignment="1">
      <alignment horizontal="center"/>
    </xf>
    <xf numFmtId="0" fontId="8" fillId="3" borderId="9" xfId="2" applyFont="1" applyFill="1" applyBorder="1" applyAlignment="1">
      <alignment horizontal="centerContinuous"/>
    </xf>
    <xf numFmtId="0" fontId="8" fillId="3" borderId="10" xfId="2" applyFont="1" applyFill="1" applyBorder="1" applyAlignment="1">
      <alignment horizontal="centerContinuous"/>
    </xf>
    <xf numFmtId="0" fontId="8" fillId="3" borderId="11" xfId="2" applyFont="1" applyFill="1" applyBorder="1" applyAlignment="1">
      <alignment horizontal="left" wrapText="1"/>
    </xf>
    <xf numFmtId="3" fontId="8" fillId="3" borderId="12" xfId="2" applyNumberFormat="1" applyFont="1" applyFill="1" applyBorder="1" applyAlignment="1" applyProtection="1">
      <alignment horizontal="right"/>
    </xf>
    <xf numFmtId="3" fontId="8" fillId="3" borderId="13" xfId="2" applyNumberFormat="1" applyFont="1" applyFill="1" applyBorder="1" applyAlignment="1">
      <alignment horizontal="right"/>
    </xf>
    <xf numFmtId="0" fontId="9" fillId="0" borderId="0" xfId="0" applyFont="1"/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3" fontId="8" fillId="3" borderId="14" xfId="2" applyNumberFormat="1" applyFont="1" applyFill="1" applyBorder="1" applyAlignment="1">
      <alignment horizontal="right"/>
    </xf>
    <xf numFmtId="0" fontId="11" fillId="3" borderId="1" xfId="2" applyFont="1" applyFill="1" applyBorder="1"/>
    <xf numFmtId="0" fontId="11" fillId="3" borderId="2" xfId="2" applyFont="1" applyFill="1" applyBorder="1"/>
    <xf numFmtId="0" fontId="11" fillId="3" borderId="3" xfId="2" applyFont="1" applyFill="1" applyBorder="1"/>
    <xf numFmtId="3" fontId="11" fillId="3" borderId="13" xfId="2" applyNumberFormat="1" applyFont="1" applyFill="1" applyBorder="1" applyAlignment="1">
      <alignment horizontal="center"/>
    </xf>
    <xf numFmtId="0" fontId="12" fillId="3" borderId="4" xfId="2" applyFont="1" applyFill="1" applyBorder="1" applyAlignment="1">
      <alignment horizontal="left"/>
    </xf>
    <xf numFmtId="0" fontId="12" fillId="3" borderId="0" xfId="2" applyFont="1" applyFill="1" applyBorder="1" applyAlignment="1">
      <alignment horizontal="left"/>
    </xf>
    <xf numFmtId="0" fontId="4" fillId="0" borderId="5" xfId="0" applyFont="1" applyBorder="1"/>
    <xf numFmtId="3" fontId="13" fillId="3" borderId="15" xfId="2" applyNumberFormat="1" applyFont="1" applyFill="1" applyBorder="1" applyAlignment="1">
      <alignment horizontal="right"/>
    </xf>
    <xf numFmtId="0" fontId="11" fillId="3" borderId="4" xfId="2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left" vertical="center" wrapText="1"/>
    </xf>
    <xf numFmtId="0" fontId="14" fillId="3" borderId="5" xfId="0" applyFont="1" applyFill="1" applyBorder="1" applyAlignment="1">
      <alignment horizontal="left" vertical="center" wrapText="1"/>
    </xf>
    <xf numFmtId="3" fontId="14" fillId="3" borderId="15" xfId="0" applyNumberFormat="1" applyFont="1" applyFill="1" applyBorder="1" applyAlignment="1" applyProtection="1">
      <alignment horizontal="right" vertical="center" wrapText="1"/>
      <protection locked="0"/>
    </xf>
    <xf numFmtId="3" fontId="14" fillId="3" borderId="15" xfId="0" applyNumberFormat="1" applyFont="1" applyFill="1" applyBorder="1" applyAlignment="1">
      <alignment horizontal="right" vertical="center" wrapText="1"/>
    </xf>
    <xf numFmtId="0" fontId="12" fillId="3" borderId="4" xfId="2" applyFont="1" applyFill="1" applyBorder="1" applyAlignment="1">
      <alignment horizontal="left" wrapText="1"/>
    </xf>
    <xf numFmtId="0" fontId="12" fillId="3" borderId="0" xfId="2" applyFont="1" applyFill="1" applyBorder="1" applyAlignment="1">
      <alignment horizontal="left" wrapText="1"/>
    </xf>
    <xf numFmtId="0" fontId="12" fillId="3" borderId="5" xfId="2" applyFont="1" applyFill="1" applyBorder="1" applyAlignment="1">
      <alignment horizontal="left" wrapText="1"/>
    </xf>
    <xf numFmtId="3" fontId="13" fillId="3" borderId="15" xfId="0" applyNumberFormat="1" applyFont="1" applyFill="1" applyBorder="1" applyAlignment="1">
      <alignment horizontal="right" vertical="center" wrapText="1"/>
    </xf>
    <xf numFmtId="0" fontId="12" fillId="3" borderId="4" xfId="2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5" xfId="0" applyFont="1" applyBorder="1"/>
    <xf numFmtId="3" fontId="12" fillId="3" borderId="15" xfId="3" applyNumberFormat="1" applyFont="1" applyFill="1" applyBorder="1" applyAlignment="1">
      <alignment horizontal="right"/>
    </xf>
    <xf numFmtId="0" fontId="11" fillId="3" borderId="0" xfId="2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vertical="center" wrapText="1"/>
    </xf>
    <xf numFmtId="3" fontId="13" fillId="3" borderId="15" xfId="3" applyNumberFormat="1" applyFont="1" applyFill="1" applyBorder="1" applyAlignment="1">
      <alignment horizontal="right"/>
    </xf>
    <xf numFmtId="0" fontId="11" fillId="3" borderId="6" xfId="2" applyFont="1" applyFill="1" applyBorder="1" applyAlignment="1">
      <alignment horizontal="center" vertical="center"/>
    </xf>
    <xf numFmtId="0" fontId="11" fillId="3" borderId="7" xfId="2" applyFont="1" applyFill="1" applyBorder="1" applyAlignment="1">
      <alignment horizontal="center" vertical="center"/>
    </xf>
    <xf numFmtId="0" fontId="11" fillId="3" borderId="8" xfId="2" applyFont="1" applyFill="1" applyBorder="1" applyAlignment="1">
      <alignment wrapText="1"/>
    </xf>
    <xf numFmtId="3" fontId="11" fillId="3" borderId="14" xfId="3" applyNumberFormat="1" applyFont="1" applyFill="1" applyBorder="1" applyAlignment="1">
      <alignment horizontal="right"/>
    </xf>
    <xf numFmtId="0" fontId="12" fillId="3" borderId="9" xfId="2" applyFont="1" applyFill="1" applyBorder="1" applyAlignment="1">
      <alignment horizontal="centerContinuous"/>
    </xf>
    <xf numFmtId="0" fontId="12" fillId="3" borderId="10" xfId="2" applyFont="1" applyFill="1" applyBorder="1" applyAlignment="1">
      <alignment horizontal="centerContinuous"/>
    </xf>
    <xf numFmtId="0" fontId="12" fillId="3" borderId="11" xfId="2" applyFont="1" applyFill="1" applyBorder="1" applyAlignment="1">
      <alignment horizontal="left" wrapText="1" indent="1"/>
    </xf>
    <xf numFmtId="3" fontId="12" fillId="3" borderId="12" xfId="2" applyNumberFormat="1" applyFont="1" applyFill="1" applyBorder="1" applyAlignment="1">
      <alignment horizontal="right"/>
    </xf>
    <xf numFmtId="3" fontId="12" fillId="3" borderId="13" xfId="2" applyNumberFormat="1" applyFont="1" applyFill="1" applyBorder="1" applyAlignment="1"/>
    <xf numFmtId="0" fontId="15" fillId="3" borderId="2" xfId="0" applyFont="1" applyFill="1" applyBorder="1" applyAlignment="1">
      <alignment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3" fontId="12" fillId="3" borderId="14" xfId="2" applyNumberFormat="1" applyFont="1" applyFill="1" applyBorder="1" applyAlignment="1"/>
    <xf numFmtId="0" fontId="15" fillId="3" borderId="0" xfId="0" applyFont="1" applyFill="1" applyAlignment="1">
      <alignment horizontal="left" vertical="top" wrapText="1"/>
    </xf>
    <xf numFmtId="0" fontId="18" fillId="3" borderId="0" xfId="0" applyFont="1" applyFill="1"/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/>
    <xf numFmtId="0" fontId="22" fillId="4" borderId="16" xfId="0" applyFont="1" applyFill="1" applyBorder="1" applyAlignment="1">
      <alignment horizontal="center" vertical="center" wrapText="1"/>
    </xf>
    <xf numFmtId="0" fontId="22" fillId="4" borderId="17" xfId="0" applyFont="1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 wrapText="1"/>
    </xf>
    <xf numFmtId="0" fontId="22" fillId="4" borderId="19" xfId="0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center" vertical="center" wrapText="1"/>
    </xf>
    <xf numFmtId="0" fontId="22" fillId="4" borderId="20" xfId="0" applyFont="1" applyFill="1" applyBorder="1" applyAlignment="1">
      <alignment horizontal="center" vertical="center" wrapText="1"/>
    </xf>
    <xf numFmtId="0" fontId="22" fillId="4" borderId="21" xfId="0" applyFont="1" applyFill="1" applyBorder="1" applyAlignment="1">
      <alignment horizontal="center" vertical="center" wrapText="1"/>
    </xf>
    <xf numFmtId="0" fontId="22" fillId="4" borderId="22" xfId="0" applyFont="1" applyFill="1" applyBorder="1" applyAlignment="1">
      <alignment horizontal="center" vertical="center" wrapText="1"/>
    </xf>
    <xf numFmtId="0" fontId="22" fillId="4" borderId="23" xfId="0" applyFont="1" applyFill="1" applyBorder="1" applyAlignment="1">
      <alignment horizontal="center" vertical="center" wrapText="1"/>
    </xf>
    <xf numFmtId="0" fontId="22" fillId="4" borderId="24" xfId="0" applyFont="1" applyFill="1" applyBorder="1" applyAlignment="1">
      <alignment horizontal="center" vertical="center" wrapText="1"/>
    </xf>
    <xf numFmtId="0" fontId="22" fillId="4" borderId="25" xfId="0" applyFont="1" applyFill="1" applyBorder="1" applyAlignment="1">
      <alignment horizontal="center" vertical="center" wrapText="1"/>
    </xf>
    <xf numFmtId="0" fontId="22" fillId="4" borderId="26" xfId="0" applyFont="1" applyFill="1" applyBorder="1" applyAlignment="1">
      <alignment horizontal="center" vertical="center" wrapText="1"/>
    </xf>
    <xf numFmtId="0" fontId="22" fillId="4" borderId="27" xfId="0" applyFont="1" applyFill="1" applyBorder="1" applyAlignment="1">
      <alignment horizontal="center" vertical="center" wrapText="1"/>
    </xf>
    <xf numFmtId="0" fontId="22" fillId="4" borderId="28" xfId="0" applyFont="1" applyFill="1" applyBorder="1" applyAlignment="1">
      <alignment horizontal="center" vertical="center" wrapText="1"/>
    </xf>
    <xf numFmtId="0" fontId="22" fillId="4" borderId="23" xfId="0" applyFont="1" applyFill="1" applyBorder="1" applyAlignment="1">
      <alignment horizontal="center" vertical="center" wrapText="1"/>
    </xf>
    <xf numFmtId="0" fontId="22" fillId="0" borderId="29" xfId="0" applyFont="1" applyBorder="1" applyAlignment="1">
      <alignment horizontal="justify" vertical="center" wrapText="1"/>
    </xf>
    <xf numFmtId="165" fontId="22" fillId="0" borderId="24" xfId="0" applyNumberFormat="1" applyFont="1" applyBorder="1" applyAlignment="1">
      <alignment horizontal="right" vertical="center" wrapText="1"/>
    </xf>
    <xf numFmtId="0" fontId="21" fillId="0" borderId="29" xfId="0" applyFont="1" applyBorder="1" applyAlignment="1">
      <alignment horizontal="left" vertical="center" wrapText="1" indent="1"/>
    </xf>
    <xf numFmtId="165" fontId="21" fillId="0" borderId="29" xfId="0" applyNumberFormat="1" applyFont="1" applyBorder="1" applyAlignment="1">
      <alignment horizontal="right" vertical="center" wrapText="1"/>
    </xf>
    <xf numFmtId="165" fontId="21" fillId="0" borderId="20" xfId="0" applyNumberFormat="1" applyFont="1" applyBorder="1" applyAlignment="1">
      <alignment horizontal="right" vertical="center"/>
    </xf>
    <xf numFmtId="165" fontId="21" fillId="0" borderId="20" xfId="0" applyNumberFormat="1" applyFont="1" applyBorder="1" applyAlignment="1">
      <alignment horizontal="right" vertical="center" wrapText="1"/>
    </xf>
    <xf numFmtId="0" fontId="22" fillId="0" borderId="29" xfId="0" applyFont="1" applyBorder="1" applyAlignment="1">
      <alignment horizontal="left" vertical="center" wrapText="1"/>
    </xf>
    <xf numFmtId="165" fontId="22" fillId="0" borderId="29" xfId="0" applyNumberFormat="1" applyFont="1" applyBorder="1" applyAlignment="1">
      <alignment horizontal="right" vertical="center" wrapText="1"/>
    </xf>
    <xf numFmtId="0" fontId="21" fillId="0" borderId="0" xfId="0" applyFont="1" applyBorder="1"/>
    <xf numFmtId="165" fontId="22" fillId="0" borderId="20" xfId="0" applyNumberFormat="1" applyFont="1" applyBorder="1" applyAlignment="1">
      <alignment horizontal="right" vertical="center" wrapText="1"/>
    </xf>
    <xf numFmtId="0" fontId="21" fillId="0" borderId="28" xfId="0" applyFont="1" applyBorder="1" applyAlignment="1">
      <alignment horizontal="justify" vertical="center" wrapText="1"/>
    </xf>
    <xf numFmtId="165" fontId="21" fillId="0" borderId="23" xfId="0" applyNumberFormat="1" applyFont="1" applyBorder="1" applyAlignment="1">
      <alignment horizontal="right" vertical="center" wrapText="1"/>
    </xf>
    <xf numFmtId="0" fontId="21" fillId="0" borderId="2" xfId="0" applyFont="1" applyBorder="1"/>
    <xf numFmtId="166" fontId="23" fillId="2" borderId="1" xfId="3" applyNumberFormat="1" applyFont="1" applyFill="1" applyBorder="1" applyAlignment="1" applyProtection="1">
      <alignment horizontal="center" vertical="center"/>
    </xf>
    <xf numFmtId="166" fontId="23" fillId="2" borderId="2" xfId="3" applyNumberFormat="1" applyFont="1" applyFill="1" applyBorder="1" applyAlignment="1" applyProtection="1">
      <alignment horizontal="center" vertical="center"/>
    </xf>
    <xf numFmtId="166" fontId="23" fillId="2" borderId="3" xfId="3" applyNumberFormat="1" applyFont="1" applyFill="1" applyBorder="1" applyAlignment="1" applyProtection="1">
      <alignment horizontal="center" vertical="center"/>
    </xf>
    <xf numFmtId="166" fontId="23" fillId="2" borderId="4" xfId="3" applyNumberFormat="1" applyFont="1" applyFill="1" applyBorder="1" applyAlignment="1" applyProtection="1">
      <alignment horizontal="center" vertical="center"/>
      <protection locked="0"/>
    </xf>
    <xf numFmtId="166" fontId="23" fillId="2" borderId="0" xfId="3" applyNumberFormat="1" applyFont="1" applyFill="1" applyBorder="1" applyAlignment="1" applyProtection="1">
      <alignment horizontal="center" vertical="center"/>
      <protection locked="0"/>
    </xf>
    <xf numFmtId="166" fontId="23" fillId="2" borderId="5" xfId="3" applyNumberFormat="1" applyFont="1" applyFill="1" applyBorder="1" applyAlignment="1" applyProtection="1">
      <alignment horizontal="center" vertical="center"/>
      <protection locked="0"/>
    </xf>
    <xf numFmtId="166" fontId="23" fillId="2" borderId="4" xfId="3" applyNumberFormat="1" applyFont="1" applyFill="1" applyBorder="1" applyAlignment="1" applyProtection="1">
      <alignment horizontal="center" vertical="center"/>
    </xf>
    <xf numFmtId="166" fontId="23" fillId="2" borderId="0" xfId="3" applyNumberFormat="1" applyFont="1" applyFill="1" applyBorder="1" applyAlignment="1" applyProtection="1">
      <alignment horizontal="center" vertical="center"/>
    </xf>
    <xf numFmtId="166" fontId="23" fillId="2" borderId="5" xfId="3" applyNumberFormat="1" applyFont="1" applyFill="1" applyBorder="1" applyAlignment="1" applyProtection="1">
      <alignment horizontal="center" vertical="center"/>
    </xf>
    <xf numFmtId="166" fontId="23" fillId="2" borderId="6" xfId="3" applyNumberFormat="1" applyFont="1" applyFill="1" applyBorder="1" applyAlignment="1" applyProtection="1">
      <alignment horizontal="center" vertical="center"/>
    </xf>
    <xf numFmtId="166" fontId="23" fillId="2" borderId="7" xfId="3" applyNumberFormat="1" applyFont="1" applyFill="1" applyBorder="1" applyAlignment="1" applyProtection="1">
      <alignment horizontal="center" vertical="center"/>
    </xf>
    <xf numFmtId="166" fontId="23" fillId="2" borderId="8" xfId="3" applyNumberFormat="1" applyFont="1" applyFill="1" applyBorder="1" applyAlignment="1" applyProtection="1">
      <alignment horizontal="center" vertical="center"/>
    </xf>
    <xf numFmtId="0" fontId="15" fillId="5" borderId="0" xfId="0" applyFont="1" applyFill="1"/>
    <xf numFmtId="166" fontId="2" fillId="2" borderId="1" xfId="3" applyNumberFormat="1" applyFont="1" applyFill="1" applyBorder="1" applyAlignment="1" applyProtection="1">
      <alignment horizontal="left" vertical="center"/>
    </xf>
    <xf numFmtId="166" fontId="2" fillId="2" borderId="3" xfId="3" applyNumberFormat="1" applyFont="1" applyFill="1" applyBorder="1" applyAlignment="1" applyProtection="1">
      <alignment horizontal="left" vertical="center"/>
    </xf>
    <xf numFmtId="166" fontId="2" fillId="2" borderId="9" xfId="3" applyNumberFormat="1" applyFont="1" applyFill="1" applyBorder="1" applyAlignment="1" applyProtection="1">
      <alignment horizontal="center" vertical="center"/>
    </xf>
    <xf numFmtId="166" fontId="2" fillId="2" borderId="10" xfId="3" applyNumberFormat="1" applyFont="1" applyFill="1" applyBorder="1" applyAlignment="1" applyProtection="1">
      <alignment horizontal="center" vertical="center"/>
    </xf>
    <xf numFmtId="166" fontId="2" fillId="2" borderId="11" xfId="3" applyNumberFormat="1" applyFont="1" applyFill="1" applyBorder="1" applyAlignment="1" applyProtection="1">
      <alignment horizontal="center" vertical="center"/>
    </xf>
    <xf numFmtId="166" fontId="2" fillId="2" borderId="13" xfId="3" applyNumberFormat="1" applyFont="1" applyFill="1" applyBorder="1" applyAlignment="1" applyProtection="1">
      <alignment horizontal="center" vertical="center"/>
    </xf>
    <xf numFmtId="166" fontId="2" fillId="2" borderId="4" xfId="3" applyNumberFormat="1" applyFont="1" applyFill="1" applyBorder="1" applyAlignment="1" applyProtection="1">
      <alignment horizontal="left" vertical="center"/>
    </xf>
    <xf numFmtId="166" fontId="2" fillId="2" borderId="5" xfId="3" applyNumberFormat="1" applyFont="1" applyFill="1" applyBorder="1" applyAlignment="1" applyProtection="1">
      <alignment horizontal="left" vertical="center"/>
    </xf>
    <xf numFmtId="166" fontId="2" fillId="2" borderId="11" xfId="3" applyNumberFormat="1" applyFont="1" applyFill="1" applyBorder="1" applyAlignment="1" applyProtection="1">
      <alignment horizontal="center" vertical="center"/>
    </xf>
    <xf numFmtId="166" fontId="2" fillId="2" borderId="11" xfId="3" applyNumberFormat="1" applyFont="1" applyFill="1" applyBorder="1" applyAlignment="1" applyProtection="1">
      <alignment horizontal="center" vertical="center" wrapText="1"/>
    </xf>
    <xf numFmtId="166" fontId="2" fillId="2" borderId="14" xfId="3" applyNumberFormat="1" applyFont="1" applyFill="1" applyBorder="1" applyAlignment="1" applyProtection="1">
      <alignment horizontal="center" vertical="center"/>
    </xf>
    <xf numFmtId="166" fontId="2" fillId="2" borderId="6" xfId="3" applyNumberFormat="1" applyFont="1" applyFill="1" applyBorder="1" applyAlignment="1" applyProtection="1">
      <alignment horizontal="left" vertical="center"/>
    </xf>
    <xf numFmtId="166" fontId="2" fillId="2" borderId="8" xfId="3" applyNumberFormat="1" applyFont="1" applyFill="1" applyBorder="1" applyAlignment="1" applyProtection="1">
      <alignment horizontal="left" vertical="center"/>
    </xf>
    <xf numFmtId="0" fontId="11" fillId="5" borderId="1" xfId="0" applyFont="1" applyFill="1" applyBorder="1" applyAlignment="1">
      <alignment horizontal="justify" vertical="center" wrapText="1"/>
    </xf>
    <xf numFmtId="0" fontId="11" fillId="5" borderId="3" xfId="0" applyFont="1" applyFill="1" applyBorder="1" applyAlignment="1">
      <alignment horizontal="justify" vertical="center" wrapText="1"/>
    </xf>
    <xf numFmtId="3" fontId="11" fillId="5" borderId="13" xfId="0" applyNumberFormat="1" applyFont="1" applyFill="1" applyBorder="1" applyAlignment="1">
      <alignment horizontal="right" vertical="center" wrapText="1"/>
    </xf>
    <xf numFmtId="0" fontId="12" fillId="5" borderId="4" xfId="0" applyFont="1" applyFill="1" applyBorder="1" applyAlignment="1">
      <alignment horizontal="left" vertical="center" wrapText="1" indent="1"/>
    </xf>
    <xf numFmtId="0" fontId="12" fillId="5" borderId="5" xfId="0" applyFont="1" applyFill="1" applyBorder="1" applyAlignment="1">
      <alignment horizontal="left" vertical="center" wrapText="1" indent="1"/>
    </xf>
    <xf numFmtId="165" fontId="11" fillId="5" borderId="15" xfId="0" applyNumberFormat="1" applyFont="1" applyFill="1" applyBorder="1" applyAlignment="1" applyProtection="1">
      <alignment horizontal="right" vertical="center" wrapText="1"/>
      <protection locked="0"/>
    </xf>
    <xf numFmtId="165" fontId="11" fillId="5" borderId="15" xfId="0" applyNumberFormat="1" applyFont="1" applyFill="1" applyBorder="1" applyAlignment="1">
      <alignment horizontal="right" vertical="center" wrapText="1"/>
    </xf>
    <xf numFmtId="0" fontId="11" fillId="5" borderId="4" xfId="0" applyFont="1" applyFill="1" applyBorder="1" applyAlignment="1">
      <alignment horizontal="justify" vertical="center" wrapText="1"/>
    </xf>
    <xf numFmtId="0" fontId="11" fillId="5" borderId="5" xfId="0" applyFont="1" applyFill="1" applyBorder="1" applyAlignment="1">
      <alignment horizontal="justify" vertical="center" wrapText="1"/>
    </xf>
    <xf numFmtId="0" fontId="12" fillId="5" borderId="6" xfId="0" applyFont="1" applyFill="1" applyBorder="1" applyAlignment="1">
      <alignment horizontal="justify" vertical="center" wrapText="1"/>
    </xf>
    <xf numFmtId="0" fontId="12" fillId="5" borderId="8" xfId="0" applyFont="1" applyFill="1" applyBorder="1" applyAlignment="1">
      <alignment horizontal="justify" vertical="center" wrapText="1"/>
    </xf>
    <xf numFmtId="165" fontId="11" fillId="5" borderId="14" xfId="0" applyNumberFormat="1" applyFont="1" applyFill="1" applyBorder="1" applyAlignment="1">
      <alignment horizontal="right" vertical="center" wrapText="1"/>
    </xf>
    <xf numFmtId="165" fontId="12" fillId="5" borderId="14" xfId="0" applyNumberFormat="1" applyFont="1" applyFill="1" applyBorder="1" applyAlignment="1" applyProtection="1">
      <alignment horizontal="right" vertical="center" wrapText="1"/>
    </xf>
    <xf numFmtId="0" fontId="22" fillId="4" borderId="16" xfId="0" applyFont="1" applyFill="1" applyBorder="1" applyAlignment="1">
      <alignment horizontal="center" vertical="center"/>
    </xf>
    <xf numFmtId="0" fontId="22" fillId="4" borderId="17" xfId="0" applyFont="1" applyFill="1" applyBorder="1" applyAlignment="1">
      <alignment horizontal="center" vertical="center"/>
    </xf>
    <xf numFmtId="0" fontId="22" fillId="4" borderId="30" xfId="0" applyFont="1" applyFill="1" applyBorder="1" applyAlignment="1">
      <alignment horizontal="center" vertical="center"/>
    </xf>
    <xf numFmtId="0" fontId="22" fillId="4" borderId="19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22" fillId="4" borderId="31" xfId="0" applyFont="1" applyFill="1" applyBorder="1" applyAlignment="1">
      <alignment horizontal="center" vertical="center"/>
    </xf>
    <xf numFmtId="0" fontId="22" fillId="4" borderId="21" xfId="0" applyFont="1" applyFill="1" applyBorder="1" applyAlignment="1">
      <alignment horizontal="center" vertical="center"/>
    </xf>
    <xf numFmtId="0" fontId="22" fillId="4" borderId="22" xfId="0" applyFont="1" applyFill="1" applyBorder="1" applyAlignment="1">
      <alignment horizontal="center" vertical="center"/>
    </xf>
    <xf numFmtId="0" fontId="22" fillId="4" borderId="32" xfId="0" applyFont="1" applyFill="1" applyBorder="1" applyAlignment="1">
      <alignment horizontal="center" vertical="center"/>
    </xf>
    <xf numFmtId="0" fontId="22" fillId="4" borderId="18" xfId="0" applyFont="1" applyFill="1" applyBorder="1" applyAlignment="1">
      <alignment horizontal="center" vertical="center"/>
    </xf>
    <xf numFmtId="0" fontId="22" fillId="4" borderId="24" xfId="0" applyFont="1" applyFill="1" applyBorder="1" applyAlignment="1">
      <alignment horizontal="center" vertical="center"/>
    </xf>
    <xf numFmtId="0" fontId="22" fillId="4" borderId="20" xfId="0" applyFont="1" applyFill="1" applyBorder="1" applyAlignment="1">
      <alignment horizontal="center" vertical="center"/>
    </xf>
    <xf numFmtId="0" fontId="22" fillId="4" borderId="23" xfId="0" applyFont="1" applyFill="1" applyBorder="1" applyAlignment="1">
      <alignment horizontal="center" vertical="center"/>
    </xf>
    <xf numFmtId="0" fontId="22" fillId="4" borderId="29" xfId="0" applyFont="1" applyFill="1" applyBorder="1" applyAlignment="1">
      <alignment horizontal="center" vertical="center"/>
    </xf>
    <xf numFmtId="0" fontId="22" fillId="4" borderId="23" xfId="0" applyFont="1" applyFill="1" applyBorder="1" applyAlignment="1">
      <alignment horizontal="center" vertical="center"/>
    </xf>
    <xf numFmtId="0" fontId="22" fillId="4" borderId="28" xfId="0" applyFont="1" applyFill="1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165" fontId="22" fillId="0" borderId="29" xfId="0" applyNumberFormat="1" applyFont="1" applyBorder="1" applyAlignment="1">
      <alignment horizontal="right" vertical="center"/>
    </xf>
    <xf numFmtId="0" fontId="21" fillId="0" borderId="19" xfId="0" applyFont="1" applyBorder="1" applyAlignment="1">
      <alignment horizontal="left" vertical="center"/>
    </xf>
    <xf numFmtId="0" fontId="21" fillId="0" borderId="20" xfId="0" applyFont="1" applyBorder="1" applyAlignment="1">
      <alignment horizontal="left" vertical="center"/>
    </xf>
    <xf numFmtId="165" fontId="21" fillId="0" borderId="29" xfId="0" applyNumberFormat="1" applyFont="1" applyBorder="1" applyAlignment="1">
      <alignment horizontal="right" vertical="center"/>
    </xf>
    <xf numFmtId="0" fontId="21" fillId="0" borderId="19" xfId="0" applyFont="1" applyBorder="1" applyAlignment="1">
      <alignment horizontal="left" vertical="center" indent="3"/>
    </xf>
    <xf numFmtId="0" fontId="21" fillId="0" borderId="20" xfId="0" applyFont="1" applyBorder="1"/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33" xfId="0" applyFont="1" applyBorder="1" applyAlignment="1">
      <alignment horizontal="left" vertical="center"/>
    </xf>
    <xf numFmtId="0" fontId="21" fillId="0" borderId="34" xfId="0" applyFont="1" applyBorder="1" applyAlignment="1">
      <alignment horizontal="left" vertical="center"/>
    </xf>
    <xf numFmtId="165" fontId="21" fillId="0" borderId="35" xfId="0" applyNumberFormat="1" applyFont="1" applyBorder="1" applyAlignment="1">
      <alignment horizontal="right" vertical="center"/>
    </xf>
    <xf numFmtId="165" fontId="21" fillId="0" borderId="34" xfId="0" applyNumberFormat="1" applyFont="1" applyBorder="1" applyAlignment="1">
      <alignment horizontal="right" vertical="center"/>
    </xf>
    <xf numFmtId="0" fontId="22" fillId="0" borderId="36" xfId="0" applyFont="1" applyBorder="1" applyAlignment="1">
      <alignment horizontal="left" vertical="center"/>
    </xf>
    <xf numFmtId="0" fontId="21" fillId="0" borderId="37" xfId="0" applyFont="1" applyBorder="1" applyAlignment="1">
      <alignment horizontal="left" vertical="center"/>
    </xf>
    <xf numFmtId="165" fontId="22" fillId="0" borderId="38" xfId="0" applyNumberFormat="1" applyFont="1" applyBorder="1" applyAlignment="1">
      <alignment horizontal="right" vertical="center"/>
    </xf>
    <xf numFmtId="0" fontId="22" fillId="0" borderId="19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1" fillId="0" borderId="21" xfId="0" applyFont="1" applyBorder="1" applyAlignment="1">
      <alignment horizontal="left" vertical="center"/>
    </xf>
    <xf numFmtId="0" fontId="21" fillId="0" borderId="23" xfId="0" applyFont="1" applyBorder="1" applyAlignment="1">
      <alignment horizontal="left" vertical="center"/>
    </xf>
    <xf numFmtId="165" fontId="21" fillId="0" borderId="28" xfId="0" applyNumberFormat="1" applyFont="1" applyBorder="1" applyAlignment="1">
      <alignment horizontal="right" vertical="center"/>
    </xf>
    <xf numFmtId="165" fontId="21" fillId="0" borderId="23" xfId="0" applyNumberFormat="1" applyFont="1" applyBorder="1" applyAlignment="1">
      <alignment horizontal="right" vertical="center"/>
    </xf>
    <xf numFmtId="0" fontId="22" fillId="4" borderId="29" xfId="0" applyFont="1" applyFill="1" applyBorder="1" applyAlignment="1">
      <alignment horizontal="center" vertical="center" wrapText="1"/>
    </xf>
    <xf numFmtId="0" fontId="22" fillId="4" borderId="39" xfId="0" applyFont="1" applyFill="1" applyBorder="1" applyAlignment="1">
      <alignment horizontal="center" vertical="center" wrapText="1"/>
    </xf>
    <xf numFmtId="0" fontId="22" fillId="0" borderId="24" xfId="0" applyFont="1" applyBorder="1" applyAlignment="1">
      <alignment horizontal="justify" vertical="center" wrapText="1"/>
    </xf>
    <xf numFmtId="0" fontId="21" fillId="0" borderId="20" xfId="0" applyFont="1" applyBorder="1" applyAlignment="1">
      <alignment horizontal="right" vertical="center" wrapText="1"/>
    </xf>
    <xf numFmtId="0" fontId="22" fillId="0" borderId="29" xfId="0" applyFont="1" applyBorder="1" applyAlignment="1">
      <alignment horizontal="left" vertical="center"/>
    </xf>
    <xf numFmtId="165" fontId="22" fillId="0" borderId="20" xfId="0" applyNumberFormat="1" applyFont="1" applyBorder="1" applyAlignment="1">
      <alignment vertical="center"/>
    </xf>
    <xf numFmtId="0" fontId="21" fillId="0" borderId="29" xfId="0" applyFont="1" applyBorder="1" applyAlignment="1">
      <alignment horizontal="left" vertical="center" indent="2"/>
    </xf>
    <xf numFmtId="165" fontId="21" fillId="0" borderId="20" xfId="0" applyNumberFormat="1" applyFont="1" applyBorder="1" applyAlignment="1">
      <alignment vertical="center"/>
    </xf>
    <xf numFmtId="0" fontId="21" fillId="0" borderId="29" xfId="0" applyFont="1" applyBorder="1" applyAlignment="1">
      <alignment horizontal="left" vertical="center"/>
    </xf>
    <xf numFmtId="0" fontId="21" fillId="0" borderId="29" xfId="0" applyFont="1" applyBorder="1" applyAlignment="1">
      <alignment horizontal="left" vertical="center" wrapText="1" indent="2"/>
    </xf>
    <xf numFmtId="0" fontId="21" fillId="0" borderId="35" xfId="0" applyFont="1" applyBorder="1" applyAlignment="1">
      <alignment horizontal="left" vertical="center" indent="2"/>
    </xf>
    <xf numFmtId="165" fontId="21" fillId="0" borderId="34" xfId="0" applyNumberFormat="1" applyFont="1" applyBorder="1" applyAlignment="1">
      <alignment vertical="center"/>
    </xf>
    <xf numFmtId="0" fontId="21" fillId="0" borderId="28" xfId="0" applyFont="1" applyBorder="1" applyAlignment="1">
      <alignment horizontal="left" vertical="center"/>
    </xf>
    <xf numFmtId="165" fontId="21" fillId="0" borderId="23" xfId="0" applyNumberFormat="1" applyFont="1" applyBorder="1" applyAlignment="1">
      <alignment vertical="center"/>
    </xf>
    <xf numFmtId="0" fontId="24" fillId="3" borderId="0" xfId="0" applyFont="1" applyFill="1"/>
    <xf numFmtId="166" fontId="23" fillId="2" borderId="1" xfId="1" applyNumberFormat="1" applyFont="1" applyFill="1" applyBorder="1" applyAlignment="1" applyProtection="1">
      <alignment horizontal="center"/>
    </xf>
    <xf numFmtId="166" fontId="23" fillId="2" borderId="2" xfId="1" applyNumberFormat="1" applyFont="1" applyFill="1" applyBorder="1" applyAlignment="1" applyProtection="1">
      <alignment horizontal="center"/>
    </xf>
    <xf numFmtId="166" fontId="23" fillId="2" borderId="3" xfId="1" applyNumberFormat="1" applyFont="1" applyFill="1" applyBorder="1" applyAlignment="1" applyProtection="1">
      <alignment horizontal="center"/>
    </xf>
    <xf numFmtId="166" fontId="23" fillId="2" borderId="4" xfId="1" applyNumberFormat="1" applyFont="1" applyFill="1" applyBorder="1" applyAlignment="1" applyProtection="1">
      <alignment horizontal="center"/>
      <protection locked="0"/>
    </xf>
    <xf numFmtId="166" fontId="23" fillId="2" borderId="0" xfId="1" applyNumberFormat="1" applyFont="1" applyFill="1" applyBorder="1" applyAlignment="1" applyProtection="1">
      <alignment horizontal="center"/>
      <protection locked="0"/>
    </xf>
    <xf numFmtId="166" fontId="23" fillId="2" borderId="5" xfId="1" applyNumberFormat="1" applyFont="1" applyFill="1" applyBorder="1" applyAlignment="1" applyProtection="1">
      <alignment horizontal="center"/>
      <protection locked="0"/>
    </xf>
    <xf numFmtId="166" fontId="23" fillId="2" borderId="4" xfId="1" applyNumberFormat="1" applyFont="1" applyFill="1" applyBorder="1" applyAlignment="1" applyProtection="1">
      <alignment horizontal="center"/>
    </xf>
    <xf numFmtId="166" fontId="23" fillId="2" borderId="0" xfId="1" applyNumberFormat="1" applyFont="1" applyFill="1" applyBorder="1" applyAlignment="1" applyProtection="1">
      <alignment horizontal="center"/>
    </xf>
    <xf numFmtId="166" fontId="23" fillId="2" borderId="5" xfId="1" applyNumberFormat="1" applyFont="1" applyFill="1" applyBorder="1" applyAlignment="1" applyProtection="1">
      <alignment horizontal="center"/>
    </xf>
    <xf numFmtId="166" fontId="23" fillId="2" borderId="6" xfId="1" applyNumberFormat="1" applyFont="1" applyFill="1" applyBorder="1" applyAlignment="1" applyProtection="1">
      <alignment horizontal="right"/>
    </xf>
    <xf numFmtId="166" fontId="23" fillId="2" borderId="7" xfId="1" applyNumberFormat="1" applyFont="1" applyFill="1" applyBorder="1" applyAlignment="1" applyProtection="1">
      <alignment horizontal="right"/>
    </xf>
    <xf numFmtId="166" fontId="23" fillId="2" borderId="7" xfId="1" applyNumberFormat="1" applyFont="1" applyFill="1" applyBorder="1" applyAlignment="1" applyProtection="1">
      <alignment horizontal="center"/>
    </xf>
    <xf numFmtId="166" fontId="23" fillId="2" borderId="8" xfId="1" applyNumberFormat="1" applyFont="1" applyFill="1" applyBorder="1" applyAlignment="1" applyProtection="1"/>
    <xf numFmtId="166" fontId="2" fillId="2" borderId="1" xfId="1" applyNumberFormat="1" applyFont="1" applyFill="1" applyBorder="1" applyAlignment="1" applyProtection="1">
      <alignment horizontal="center" vertical="center"/>
    </xf>
    <xf numFmtId="166" fontId="2" fillId="2" borderId="2" xfId="1" applyNumberFormat="1" applyFont="1" applyFill="1" applyBorder="1" applyAlignment="1" applyProtection="1">
      <alignment horizontal="center" vertical="center"/>
    </xf>
    <xf numFmtId="166" fontId="2" fillId="2" borderId="3" xfId="1" applyNumberFormat="1" applyFont="1" applyFill="1" applyBorder="1" applyAlignment="1" applyProtection="1">
      <alignment horizontal="center" vertical="center"/>
    </xf>
    <xf numFmtId="166" fontId="2" fillId="2" borderId="9" xfId="1" applyNumberFormat="1" applyFont="1" applyFill="1" applyBorder="1" applyAlignment="1" applyProtection="1">
      <alignment horizontal="center"/>
    </xf>
    <xf numFmtId="166" fontId="2" fillId="2" borderId="10" xfId="1" applyNumberFormat="1" applyFont="1" applyFill="1" applyBorder="1" applyAlignment="1" applyProtection="1">
      <alignment horizontal="center"/>
    </xf>
    <xf numFmtId="166" fontId="2" fillId="2" borderId="11" xfId="1" applyNumberFormat="1" applyFont="1" applyFill="1" applyBorder="1" applyAlignment="1" applyProtection="1">
      <alignment horizontal="center"/>
    </xf>
    <xf numFmtId="166" fontId="2" fillId="2" borderId="13" xfId="1" applyNumberFormat="1" applyFont="1" applyFill="1" applyBorder="1" applyAlignment="1" applyProtection="1">
      <alignment horizontal="center" vertical="center"/>
    </xf>
    <xf numFmtId="166" fontId="2" fillId="2" borderId="4" xfId="1" applyNumberFormat="1" applyFont="1" applyFill="1" applyBorder="1" applyAlignment="1" applyProtection="1">
      <alignment horizontal="center" vertical="center"/>
    </xf>
    <xf numFmtId="166" fontId="2" fillId="2" borderId="0" xfId="1" applyNumberFormat="1" applyFont="1" applyFill="1" applyBorder="1" applyAlignment="1" applyProtection="1">
      <alignment horizontal="center" vertical="center"/>
    </xf>
    <xf numFmtId="166" fontId="2" fillId="2" borderId="5" xfId="1" applyNumberFormat="1" applyFont="1" applyFill="1" applyBorder="1" applyAlignment="1" applyProtection="1">
      <alignment horizontal="center" vertical="center"/>
    </xf>
    <xf numFmtId="166" fontId="2" fillId="2" borderId="13" xfId="1" applyNumberFormat="1" applyFont="1" applyFill="1" applyBorder="1" applyAlignment="1" applyProtection="1">
      <alignment horizontal="center"/>
    </xf>
    <xf numFmtId="166" fontId="2" fillId="2" borderId="13" xfId="1" applyNumberFormat="1" applyFont="1" applyFill="1" applyBorder="1" applyAlignment="1" applyProtection="1">
      <alignment horizontal="center" vertical="center" wrapText="1"/>
    </xf>
    <xf numFmtId="166" fontId="2" fillId="2" borderId="13" xfId="1" applyNumberFormat="1" applyFont="1" applyFill="1" applyBorder="1" applyAlignment="1" applyProtection="1">
      <alignment horizontal="center" vertical="center"/>
    </xf>
    <xf numFmtId="166" fontId="2" fillId="2" borderId="1" xfId="1" applyNumberFormat="1" applyFont="1" applyFill="1" applyBorder="1" applyAlignment="1" applyProtection="1">
      <alignment horizontal="center" vertical="center"/>
    </xf>
    <xf numFmtId="166" fontId="2" fillId="2" borderId="15" xfId="1" applyNumberFormat="1" applyFont="1" applyFill="1" applyBorder="1" applyAlignment="1" applyProtection="1">
      <alignment horizontal="center" vertical="center"/>
    </xf>
    <xf numFmtId="166" fontId="2" fillId="2" borderId="6" xfId="1" applyNumberFormat="1" applyFont="1" applyFill="1" applyBorder="1" applyAlignment="1" applyProtection="1">
      <alignment horizontal="center" vertical="center"/>
    </xf>
    <xf numFmtId="166" fontId="2" fillId="2" borderId="7" xfId="1" applyNumberFormat="1" applyFont="1" applyFill="1" applyBorder="1" applyAlignment="1" applyProtection="1">
      <alignment horizontal="center" vertical="center"/>
    </xf>
    <xf numFmtId="166" fontId="2" fillId="2" borderId="8" xfId="1" applyNumberFormat="1" applyFont="1" applyFill="1" applyBorder="1" applyAlignment="1" applyProtection="1">
      <alignment horizontal="center" vertical="center"/>
    </xf>
    <xf numFmtId="166" fontId="2" fillId="2" borderId="12" xfId="1" applyNumberFormat="1" applyFont="1" applyFill="1" applyBorder="1" applyAlignment="1" applyProtection="1">
      <alignment horizontal="center"/>
    </xf>
    <xf numFmtId="166" fontId="2" fillId="2" borderId="9" xfId="1" applyNumberFormat="1" applyFont="1" applyFill="1" applyBorder="1" applyAlignment="1" applyProtection="1">
      <alignment horizontal="center"/>
    </xf>
    <xf numFmtId="0" fontId="19" fillId="0" borderId="4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3" fontId="25" fillId="0" borderId="5" xfId="0" applyNumberFormat="1" applyFont="1" applyFill="1" applyBorder="1" applyAlignment="1">
      <alignment vertical="center" wrapText="1"/>
    </xf>
    <xf numFmtId="0" fontId="24" fillId="0" borderId="0" xfId="0" applyFont="1" applyFill="1"/>
    <xf numFmtId="0" fontId="19" fillId="0" borderId="4" xfId="0" applyFont="1" applyFill="1" applyBorder="1" applyAlignment="1">
      <alignment horizontal="justify" vertical="center" wrapText="1"/>
    </xf>
    <xf numFmtId="0" fontId="19" fillId="0" borderId="0" xfId="0" applyFont="1" applyFill="1" applyBorder="1" applyAlignment="1">
      <alignment horizontal="justify" vertical="center" wrapText="1"/>
    </xf>
    <xf numFmtId="0" fontId="19" fillId="0" borderId="5" xfId="0" applyFont="1" applyFill="1" applyBorder="1" applyAlignment="1">
      <alignment horizontal="justify" vertical="center" wrapText="1"/>
    </xf>
    <xf numFmtId="3" fontId="25" fillId="0" borderId="5" xfId="0" applyNumberFormat="1" applyFont="1" applyFill="1" applyBorder="1" applyAlignment="1" applyProtection="1">
      <alignment horizontal="right" vertical="center" wrapText="1"/>
    </xf>
    <xf numFmtId="0" fontId="19" fillId="0" borderId="0" xfId="0" applyFont="1" applyFill="1" applyBorder="1" applyAlignment="1">
      <alignment horizontal="justify" vertical="center" wrapText="1"/>
    </xf>
    <xf numFmtId="0" fontId="19" fillId="0" borderId="5" xfId="0" applyFont="1" applyFill="1" applyBorder="1" applyAlignment="1">
      <alignment horizontal="justify" vertical="center" wrapText="1"/>
    </xf>
    <xf numFmtId="3" fontId="19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19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26" fillId="3" borderId="15" xfId="0" applyNumberFormat="1" applyFont="1" applyFill="1" applyBorder="1" applyAlignment="1" applyProtection="1">
      <alignment horizontal="right" vertical="center" wrapText="1"/>
    </xf>
    <xf numFmtId="3" fontId="19" fillId="3" borderId="15" xfId="0" applyNumberFormat="1" applyFont="1" applyFill="1" applyBorder="1" applyAlignment="1" applyProtection="1">
      <alignment horizontal="right" vertical="center" wrapText="1"/>
    </xf>
    <xf numFmtId="0" fontId="19" fillId="0" borderId="6" xfId="0" applyFont="1" applyFill="1" applyBorder="1" applyAlignment="1">
      <alignment horizontal="justify" vertical="center" wrapText="1"/>
    </xf>
    <xf numFmtId="0" fontId="19" fillId="0" borderId="7" xfId="0" applyFont="1" applyFill="1" applyBorder="1" applyAlignment="1">
      <alignment horizontal="justify" vertical="center" wrapText="1"/>
    </xf>
    <xf numFmtId="0" fontId="19" fillId="0" borderId="8" xfId="0" applyFont="1" applyFill="1" applyBorder="1" applyAlignment="1">
      <alignment horizontal="justify" vertical="center" wrapText="1"/>
    </xf>
    <xf numFmtId="3" fontId="19" fillId="0" borderId="8" xfId="0" applyNumberFormat="1" applyFont="1" applyFill="1" applyBorder="1" applyAlignment="1">
      <alignment horizontal="right" vertical="center" wrapText="1"/>
    </xf>
    <xf numFmtId="3" fontId="19" fillId="0" borderId="14" xfId="0" applyNumberFormat="1" applyFont="1" applyFill="1" applyBorder="1" applyAlignment="1">
      <alignment horizontal="right" vertical="center" wrapText="1"/>
    </xf>
    <xf numFmtId="0" fontId="25" fillId="0" borderId="9" xfId="0" applyFont="1" applyFill="1" applyBorder="1" applyAlignment="1">
      <alignment horizontal="justify" vertical="center" wrapText="1"/>
    </xf>
    <xf numFmtId="0" fontId="25" fillId="0" borderId="10" xfId="0" applyFont="1" applyFill="1" applyBorder="1" applyAlignment="1">
      <alignment horizontal="left" vertical="center" wrapText="1" indent="3"/>
    </xf>
    <xf numFmtId="0" fontId="25" fillId="0" borderId="11" xfId="0" applyFont="1" applyFill="1" applyBorder="1" applyAlignment="1">
      <alignment horizontal="left" vertical="center" wrapText="1" indent="3"/>
    </xf>
    <xf numFmtId="3" fontId="25" fillId="0" borderId="14" xfId="0" applyNumberFormat="1" applyFont="1" applyFill="1" applyBorder="1" applyAlignment="1" applyProtection="1">
      <alignment horizontal="right" vertical="center" wrapText="1"/>
    </xf>
    <xf numFmtId="0" fontId="19" fillId="3" borderId="0" xfId="0" applyFont="1" applyFill="1" applyBorder="1" applyAlignment="1">
      <alignment horizontal="center"/>
    </xf>
    <xf numFmtId="0" fontId="19" fillId="3" borderId="0" xfId="0" applyFont="1" applyFill="1" applyAlignment="1">
      <alignment horizontal="center"/>
    </xf>
    <xf numFmtId="166" fontId="23" fillId="2" borderId="1" xfId="1" applyNumberFormat="1" applyFont="1" applyFill="1" applyBorder="1" applyAlignment="1" applyProtection="1">
      <alignment horizontal="center" vertical="center"/>
    </xf>
    <xf numFmtId="166" fontId="23" fillId="2" borderId="2" xfId="1" applyNumberFormat="1" applyFont="1" applyFill="1" applyBorder="1" applyAlignment="1" applyProtection="1">
      <alignment horizontal="center" vertical="center"/>
    </xf>
    <xf numFmtId="166" fontId="23" fillId="2" borderId="3" xfId="1" applyNumberFormat="1" applyFont="1" applyFill="1" applyBorder="1" applyAlignment="1" applyProtection="1">
      <alignment horizontal="center" vertical="center"/>
    </xf>
    <xf numFmtId="0" fontId="24" fillId="0" borderId="0" xfId="0" applyFont="1"/>
    <xf numFmtId="166" fontId="23" fillId="2" borderId="4" xfId="1" applyNumberFormat="1" applyFont="1" applyFill="1" applyBorder="1" applyAlignment="1" applyProtection="1">
      <alignment horizontal="center" vertical="center"/>
      <protection locked="0"/>
    </xf>
    <xf numFmtId="166" fontId="23" fillId="2" borderId="0" xfId="1" applyNumberFormat="1" applyFont="1" applyFill="1" applyBorder="1" applyAlignment="1" applyProtection="1">
      <alignment horizontal="center" vertical="center"/>
      <protection locked="0"/>
    </xf>
    <xf numFmtId="166" fontId="23" fillId="2" borderId="5" xfId="1" applyNumberFormat="1" applyFont="1" applyFill="1" applyBorder="1" applyAlignment="1" applyProtection="1">
      <alignment horizontal="center" vertical="center"/>
      <protection locked="0"/>
    </xf>
    <xf numFmtId="166" fontId="23" fillId="2" borderId="4" xfId="1" applyNumberFormat="1" applyFont="1" applyFill="1" applyBorder="1" applyAlignment="1" applyProtection="1">
      <alignment horizontal="center" vertical="center"/>
    </xf>
    <xf numFmtId="166" fontId="23" fillId="2" borderId="0" xfId="1" applyNumberFormat="1" applyFont="1" applyFill="1" applyBorder="1" applyAlignment="1" applyProtection="1">
      <alignment horizontal="center" vertical="center"/>
    </xf>
    <xf numFmtId="166" fontId="23" fillId="2" borderId="5" xfId="1" applyNumberFormat="1" applyFont="1" applyFill="1" applyBorder="1" applyAlignment="1" applyProtection="1">
      <alignment horizontal="center" vertical="center"/>
    </xf>
    <xf numFmtId="166" fontId="23" fillId="2" borderId="6" xfId="1" applyNumberFormat="1" applyFont="1" applyFill="1" applyBorder="1" applyAlignment="1" applyProtection="1">
      <alignment horizontal="center" vertical="center"/>
    </xf>
    <xf numFmtId="166" fontId="23" fillId="2" borderId="7" xfId="1" applyNumberFormat="1" applyFont="1" applyFill="1" applyBorder="1" applyAlignment="1" applyProtection="1">
      <alignment horizontal="center" vertical="center"/>
    </xf>
    <xf numFmtId="166" fontId="23" fillId="2" borderId="8" xfId="1" applyNumberFormat="1" applyFont="1" applyFill="1" applyBorder="1" applyAlignment="1" applyProtection="1">
      <alignment horizontal="center" vertical="center"/>
    </xf>
    <xf numFmtId="166" fontId="2" fillId="2" borderId="9" xfId="1" applyNumberFormat="1" applyFont="1" applyFill="1" applyBorder="1" applyAlignment="1" applyProtection="1">
      <alignment horizontal="center" vertical="center" wrapText="1"/>
    </xf>
    <xf numFmtId="166" fontId="2" fillId="2" borderId="11" xfId="1" applyNumberFormat="1" applyFont="1" applyFill="1" applyBorder="1" applyAlignment="1" applyProtection="1">
      <alignment horizontal="center" vertical="center" wrapText="1"/>
    </xf>
    <xf numFmtId="166" fontId="2" fillId="2" borderId="9" xfId="1" applyNumberFormat="1" applyFont="1" applyFill="1" applyBorder="1" applyAlignment="1" applyProtection="1">
      <alignment horizontal="center" vertical="center"/>
    </xf>
    <xf numFmtId="166" fontId="2" fillId="2" borderId="10" xfId="1" applyNumberFormat="1" applyFont="1" applyFill="1" applyBorder="1" applyAlignment="1" applyProtection="1">
      <alignment horizontal="center" vertical="center"/>
    </xf>
    <xf numFmtId="166" fontId="2" fillId="2" borderId="11" xfId="1" applyNumberFormat="1" applyFont="1" applyFill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/>
      <protection locked="0"/>
    </xf>
    <xf numFmtId="3" fontId="19" fillId="0" borderId="12" xfId="0" applyNumberFormat="1" applyFont="1" applyBorder="1" applyAlignment="1" applyProtection="1">
      <alignment horizontal="right"/>
      <protection locked="0"/>
    </xf>
    <xf numFmtId="3" fontId="19" fillId="0" borderId="12" xfId="0" applyNumberFormat="1" applyFont="1" applyBorder="1" applyAlignment="1" applyProtection="1">
      <alignment horizontal="right"/>
    </xf>
    <xf numFmtId="0" fontId="4" fillId="0" borderId="12" xfId="0" applyFont="1" applyBorder="1" applyAlignment="1" applyProtection="1">
      <alignment horizontal="left"/>
      <protection locked="0"/>
    </xf>
    <xf numFmtId="0" fontId="19" fillId="0" borderId="12" xfId="0" applyFont="1" applyBorder="1" applyAlignment="1" applyProtection="1">
      <alignment horizontal="left"/>
      <protection locked="0"/>
    </xf>
    <xf numFmtId="0" fontId="19" fillId="0" borderId="9" xfId="0" applyFont="1" applyBorder="1" applyAlignment="1" applyProtection="1">
      <alignment horizontal="left"/>
      <protection locked="0"/>
    </xf>
    <xf numFmtId="0" fontId="19" fillId="0" borderId="11" xfId="0" applyFont="1" applyBorder="1" applyAlignment="1" applyProtection="1">
      <alignment horizontal="left"/>
      <protection locked="0"/>
    </xf>
    <xf numFmtId="0" fontId="25" fillId="0" borderId="12" xfId="0" applyFont="1" applyBorder="1" applyAlignment="1">
      <alignment horizontal="right"/>
    </xf>
    <xf numFmtId="3" fontId="25" fillId="0" borderId="12" xfId="0" applyNumberFormat="1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3" fontId="25" fillId="0" borderId="12" xfId="0" applyNumberFormat="1" applyFont="1" applyBorder="1" applyAlignment="1" applyProtection="1">
      <alignment horizontal="right"/>
    </xf>
    <xf numFmtId="3" fontId="19" fillId="0" borderId="0" xfId="0" applyNumberFormat="1" applyFont="1" applyBorder="1" applyAlignment="1">
      <alignment horizontal="right"/>
    </xf>
    <xf numFmtId="0" fontId="25" fillId="0" borderId="12" xfId="0" applyFont="1" applyBorder="1" applyAlignment="1">
      <alignment horizontal="center"/>
    </xf>
    <xf numFmtId="166" fontId="28" fillId="6" borderId="0" xfId="1" applyNumberFormat="1" applyFont="1" applyFill="1" applyBorder="1" applyAlignment="1" applyProtection="1">
      <alignment vertical="center"/>
    </xf>
    <xf numFmtId="0" fontId="29" fillId="3" borderId="0" xfId="0" applyFont="1" applyFill="1"/>
    <xf numFmtId="166" fontId="2" fillId="2" borderId="12" xfId="1" applyNumberFormat="1" applyFont="1" applyFill="1" applyBorder="1" applyAlignment="1" applyProtection="1">
      <alignment horizontal="center" vertical="center"/>
    </xf>
    <xf numFmtId="0" fontId="25" fillId="2" borderId="12" xfId="0" applyFont="1" applyFill="1" applyBorder="1" applyAlignment="1">
      <alignment horizontal="center"/>
    </xf>
    <xf numFmtId="3" fontId="25" fillId="2" borderId="12" xfId="0" applyNumberFormat="1" applyFont="1" applyFill="1" applyBorder="1" applyAlignment="1">
      <alignment horizontal="right"/>
    </xf>
    <xf numFmtId="166" fontId="2" fillId="2" borderId="1" xfId="1" applyNumberFormat="1" applyFont="1" applyFill="1" applyBorder="1" applyAlignment="1" applyProtection="1">
      <alignment horizontal="center"/>
      <protection locked="0"/>
    </xf>
    <xf numFmtId="166" fontId="2" fillId="2" borderId="2" xfId="1" applyNumberFormat="1" applyFont="1" applyFill="1" applyBorder="1" applyAlignment="1" applyProtection="1">
      <alignment horizontal="center"/>
      <protection locked="0"/>
    </xf>
    <xf numFmtId="166" fontId="2" fillId="2" borderId="3" xfId="1" applyNumberFormat="1" applyFont="1" applyFill="1" applyBorder="1" applyAlignment="1" applyProtection="1">
      <alignment horizontal="center"/>
      <protection locked="0"/>
    </xf>
    <xf numFmtId="0" fontId="19" fillId="0" borderId="0" xfId="0" applyFont="1"/>
    <xf numFmtId="166" fontId="2" fillId="2" borderId="4" xfId="1" applyNumberFormat="1" applyFont="1" applyFill="1" applyBorder="1" applyAlignment="1" applyProtection="1">
      <alignment horizontal="center"/>
      <protection locked="0"/>
    </xf>
    <xf numFmtId="166" fontId="2" fillId="2" borderId="0" xfId="1" applyNumberFormat="1" applyFont="1" applyFill="1" applyBorder="1" applyAlignment="1" applyProtection="1">
      <alignment horizontal="center"/>
      <protection locked="0"/>
    </xf>
    <xf numFmtId="166" fontId="2" fillId="2" borderId="5" xfId="1" applyNumberFormat="1" applyFont="1" applyFill="1" applyBorder="1" applyAlignment="1" applyProtection="1">
      <alignment horizontal="center"/>
      <protection locked="0"/>
    </xf>
    <xf numFmtId="166" fontId="2" fillId="2" borderId="4" xfId="1" applyNumberFormat="1" applyFont="1" applyFill="1" applyBorder="1" applyAlignment="1" applyProtection="1">
      <alignment horizontal="center"/>
    </xf>
    <xf numFmtId="166" fontId="2" fillId="2" borderId="0" xfId="1" applyNumberFormat="1" applyFont="1" applyFill="1" applyBorder="1" applyAlignment="1" applyProtection="1">
      <alignment horizontal="center"/>
    </xf>
    <xf numFmtId="166" fontId="2" fillId="2" borderId="5" xfId="1" applyNumberFormat="1" applyFont="1" applyFill="1" applyBorder="1" applyAlignment="1" applyProtection="1">
      <alignment horizontal="center"/>
    </xf>
    <xf numFmtId="166" fontId="2" fillId="2" borderId="6" xfId="1" applyNumberFormat="1" applyFont="1" applyFill="1" applyBorder="1" applyAlignment="1" applyProtection="1">
      <alignment horizontal="center"/>
    </xf>
    <xf numFmtId="166" fontId="2" fillId="2" borderId="7" xfId="1" applyNumberFormat="1" applyFont="1" applyFill="1" applyBorder="1" applyAlignment="1" applyProtection="1">
      <alignment horizontal="center"/>
    </xf>
    <xf numFmtId="166" fontId="2" fillId="2" borderId="8" xfId="1" applyNumberFormat="1" applyFont="1" applyFill="1" applyBorder="1" applyAlignment="1" applyProtection="1">
      <alignment horizontal="center"/>
    </xf>
    <xf numFmtId="0" fontId="19" fillId="3" borderId="0" xfId="0" applyFont="1" applyFill="1"/>
    <xf numFmtId="0" fontId="19" fillId="3" borderId="1" xfId="0" applyFont="1" applyFill="1" applyBorder="1" applyAlignment="1" applyProtection="1">
      <alignment horizontal="justify" vertical="center" wrapText="1"/>
    </xf>
    <xf numFmtId="0" fontId="19" fillId="3" borderId="3" xfId="0" applyFont="1" applyFill="1" applyBorder="1" applyAlignment="1" applyProtection="1">
      <alignment horizontal="justify" vertical="center" wrapText="1"/>
    </xf>
    <xf numFmtId="0" fontId="19" fillId="3" borderId="13" xfId="0" applyFont="1" applyFill="1" applyBorder="1" applyAlignment="1" applyProtection="1">
      <alignment horizontal="justify" vertical="center" wrapText="1"/>
    </xf>
    <xf numFmtId="0" fontId="25" fillId="3" borderId="40" xfId="0" applyFont="1" applyFill="1" applyBorder="1" applyAlignment="1" applyProtection="1">
      <alignment horizontal="left" vertical="center" wrapText="1"/>
    </xf>
    <xf numFmtId="0" fontId="25" fillId="3" borderId="41" xfId="0" applyFont="1" applyFill="1" applyBorder="1" applyAlignment="1" applyProtection="1">
      <alignment horizontal="left" vertical="center" wrapText="1"/>
    </xf>
    <xf numFmtId="3" fontId="19" fillId="3" borderId="41" xfId="0" applyNumberFormat="1" applyFont="1" applyFill="1" applyBorder="1" applyAlignment="1" applyProtection="1">
      <alignment horizontal="right" vertical="center" wrapText="1"/>
    </xf>
    <xf numFmtId="0" fontId="19" fillId="0" borderId="6" xfId="0" applyFont="1" applyBorder="1"/>
    <xf numFmtId="0" fontId="25" fillId="3" borderId="8" xfId="0" applyFont="1" applyFill="1" applyBorder="1" applyAlignment="1">
      <alignment vertical="center" wrapText="1"/>
    </xf>
    <xf numFmtId="3" fontId="19" fillId="3" borderId="14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9" xfId="0" applyFont="1" applyBorder="1"/>
    <xf numFmtId="0" fontId="25" fillId="3" borderId="11" xfId="0" applyFont="1" applyFill="1" applyBorder="1" applyAlignment="1">
      <alignment vertical="center" wrapText="1"/>
    </xf>
    <xf numFmtId="3" fontId="19" fillId="3" borderId="12" xfId="0" applyNumberFormat="1" applyFont="1" applyFill="1" applyBorder="1" applyAlignment="1" applyProtection="1">
      <alignment horizontal="right" vertical="center" wrapText="1"/>
      <protection locked="0"/>
    </xf>
    <xf numFmtId="0" fontId="19" fillId="3" borderId="1" xfId="0" applyFont="1" applyFill="1" applyBorder="1" applyAlignment="1">
      <alignment horizontal="justify" vertical="center" wrapText="1"/>
    </xf>
    <xf numFmtId="0" fontId="19" fillId="3" borderId="3" xfId="0" applyFont="1" applyFill="1" applyBorder="1" applyAlignment="1">
      <alignment horizontal="justify" vertical="center" wrapText="1"/>
    </xf>
    <xf numFmtId="3" fontId="19" fillId="3" borderId="13" xfId="0" applyNumberFormat="1" applyFont="1" applyFill="1" applyBorder="1" applyAlignment="1">
      <alignment horizontal="right" vertical="center" wrapText="1"/>
    </xf>
    <xf numFmtId="0" fontId="25" fillId="3" borderId="40" xfId="0" applyFont="1" applyFill="1" applyBorder="1" applyAlignment="1">
      <alignment horizontal="left" vertical="center" wrapText="1"/>
    </xf>
    <xf numFmtId="0" fontId="25" fillId="3" borderId="41" xfId="0" applyFont="1" applyFill="1" applyBorder="1" applyAlignment="1">
      <alignment horizontal="left" vertical="center" wrapText="1"/>
    </xf>
    <xf numFmtId="3" fontId="19" fillId="3" borderId="41" xfId="0" applyNumberFormat="1" applyFont="1" applyFill="1" applyBorder="1" applyAlignment="1">
      <alignment horizontal="right" vertical="center" wrapText="1"/>
    </xf>
    <xf numFmtId="0" fontId="25" fillId="3" borderId="1" xfId="0" applyFont="1" applyFill="1" applyBorder="1" applyAlignment="1">
      <alignment horizontal="justify" vertical="center" wrapText="1"/>
    </xf>
    <xf numFmtId="0" fontId="25" fillId="3" borderId="3" xfId="0" applyFont="1" applyFill="1" applyBorder="1" applyAlignment="1">
      <alignment horizontal="justify" vertical="center" wrapText="1"/>
    </xf>
    <xf numFmtId="3" fontId="19" fillId="3" borderId="13" xfId="0" applyNumberFormat="1" applyFont="1" applyFill="1" applyBorder="1" applyAlignment="1" applyProtection="1">
      <alignment horizontal="right" vertical="center" wrapText="1"/>
      <protection locked="0"/>
    </xf>
    <xf numFmtId="0" fontId="19" fillId="3" borderId="13" xfId="0" applyFont="1" applyFill="1" applyBorder="1" applyAlignment="1">
      <alignment horizontal="right" vertical="center" wrapText="1"/>
    </xf>
    <xf numFmtId="0" fontId="19" fillId="3" borderId="4" xfId="0" applyFont="1" applyFill="1" applyBorder="1" applyAlignment="1">
      <alignment horizontal="justify" vertical="center" wrapText="1"/>
    </xf>
    <xf numFmtId="0" fontId="19" fillId="3" borderId="5" xfId="0" applyFont="1" applyFill="1" applyBorder="1" applyAlignment="1">
      <alignment horizontal="justify" vertical="center" wrapText="1"/>
    </xf>
    <xf numFmtId="3" fontId="19" fillId="3" borderId="15" xfId="0" applyNumberFormat="1" applyFont="1" applyFill="1" applyBorder="1" applyAlignment="1">
      <alignment horizontal="right" vertical="center" wrapText="1"/>
    </xf>
    <xf numFmtId="3" fontId="19" fillId="3" borderId="41" xfId="0" applyNumberFormat="1" applyFont="1" applyFill="1" applyBorder="1" applyAlignment="1" applyProtection="1">
      <alignment horizontal="right" vertical="center" wrapText="1"/>
      <protection locked="0"/>
    </xf>
    <xf numFmtId="3" fontId="19" fillId="3" borderId="42" xfId="0" applyNumberFormat="1" applyFont="1" applyFill="1" applyBorder="1" applyAlignment="1" applyProtection="1">
      <alignment horizontal="right" vertical="center" wrapText="1"/>
      <protection locked="0"/>
    </xf>
    <xf numFmtId="0" fontId="25" fillId="3" borderId="4" xfId="0" applyFont="1" applyFill="1" applyBorder="1" applyAlignment="1">
      <alignment horizontal="justify" vertical="center" wrapText="1"/>
    </xf>
    <xf numFmtId="0" fontId="25" fillId="3" borderId="5" xfId="0" applyFont="1" applyFill="1" applyBorder="1" applyAlignment="1">
      <alignment horizontal="justify" vertical="center" wrapText="1"/>
    </xf>
    <xf numFmtId="3" fontId="25" fillId="3" borderId="41" xfId="0" applyNumberFormat="1" applyFont="1" applyFill="1" applyBorder="1" applyAlignment="1">
      <alignment horizontal="right" vertical="center" wrapText="1"/>
    </xf>
    <xf numFmtId="0" fontId="19" fillId="3" borderId="13" xfId="0" applyFont="1" applyFill="1" applyBorder="1" applyAlignment="1">
      <alignment horizontal="justify" vertical="center" wrapText="1"/>
    </xf>
    <xf numFmtId="3" fontId="19" fillId="3" borderId="15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0" xfId="0" applyFont="1" applyAlignment="1">
      <alignment horizontal="justify" wrapText="1"/>
    </xf>
    <xf numFmtId="0" fontId="19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22" fillId="4" borderId="16" xfId="0" applyFont="1" applyFill="1" applyBorder="1" applyAlignment="1">
      <alignment horizontal="center" vertical="center"/>
    </xf>
    <xf numFmtId="0" fontId="22" fillId="4" borderId="25" xfId="0" applyFont="1" applyFill="1" applyBorder="1" applyAlignment="1">
      <alignment horizontal="center" vertical="center"/>
    </xf>
    <xf numFmtId="0" fontId="22" fillId="4" borderId="26" xfId="0" applyFont="1" applyFill="1" applyBorder="1" applyAlignment="1">
      <alignment horizontal="center" vertical="center"/>
    </xf>
    <xf numFmtId="0" fontId="22" fillId="4" borderId="27" xfId="0" applyFont="1" applyFill="1" applyBorder="1" applyAlignment="1">
      <alignment horizontal="center" vertical="center"/>
    </xf>
    <xf numFmtId="0" fontId="22" fillId="4" borderId="19" xfId="0" applyFont="1" applyFill="1" applyBorder="1" applyAlignment="1">
      <alignment horizontal="center" vertical="center"/>
    </xf>
    <xf numFmtId="0" fontId="22" fillId="4" borderId="21" xfId="0" applyFont="1" applyFill="1" applyBorder="1" applyAlignment="1">
      <alignment horizontal="center" vertical="center"/>
    </xf>
    <xf numFmtId="165" fontId="22" fillId="0" borderId="29" xfId="0" applyNumberFormat="1" applyFont="1" applyBorder="1" applyAlignment="1">
      <alignment vertical="center"/>
    </xf>
    <xf numFmtId="165" fontId="21" fillId="0" borderId="29" xfId="0" applyNumberFormat="1" applyFont="1" applyBorder="1" applyAlignment="1">
      <alignment horizontal="left" vertical="center" indent="1"/>
    </xf>
    <xf numFmtId="165" fontId="21" fillId="0" borderId="29" xfId="0" applyNumberFormat="1" applyFont="1" applyBorder="1" applyAlignment="1">
      <alignment horizontal="left" vertical="center" wrapText="1" indent="1"/>
    </xf>
    <xf numFmtId="165" fontId="21" fillId="0" borderId="43" xfId="0" applyNumberFormat="1" applyFont="1" applyBorder="1" applyAlignment="1">
      <alignment vertical="center"/>
    </xf>
    <xf numFmtId="165" fontId="21" fillId="0" borderId="29" xfId="0" applyNumberFormat="1" applyFont="1" applyBorder="1" applyAlignment="1">
      <alignment horizontal="left" vertical="center" indent="3"/>
    </xf>
    <xf numFmtId="165" fontId="21" fillId="0" borderId="29" xfId="0" applyNumberFormat="1" applyFont="1" applyBorder="1" applyAlignment="1">
      <alignment horizontal="left" vertical="center" wrapText="1" indent="3"/>
    </xf>
    <xf numFmtId="165" fontId="21" fillId="0" borderId="29" xfId="0" applyNumberFormat="1" applyFont="1" applyBorder="1" applyAlignment="1">
      <alignment horizontal="left" vertical="center"/>
    </xf>
    <xf numFmtId="165" fontId="22" fillId="0" borderId="29" xfId="0" applyNumberFormat="1" applyFont="1" applyBorder="1" applyAlignment="1">
      <alignment vertical="center" wrapText="1"/>
    </xf>
    <xf numFmtId="165" fontId="22" fillId="0" borderId="43" xfId="0" applyNumberFormat="1" applyFont="1" applyBorder="1" applyAlignment="1">
      <alignment vertical="center"/>
    </xf>
    <xf numFmtId="165" fontId="21" fillId="0" borderId="29" xfId="0" applyNumberFormat="1" applyFont="1" applyBorder="1" applyAlignment="1">
      <alignment vertical="center"/>
    </xf>
    <xf numFmtId="165" fontId="21" fillId="4" borderId="20" xfId="0" applyNumberFormat="1" applyFont="1" applyFill="1" applyBorder="1" applyAlignment="1">
      <alignment vertical="center"/>
    </xf>
    <xf numFmtId="165" fontId="21" fillId="0" borderId="35" xfId="0" applyNumberFormat="1" applyFont="1" applyBorder="1" applyAlignment="1">
      <alignment horizontal="left" vertical="center" indent="1"/>
    </xf>
    <xf numFmtId="165" fontId="21" fillId="0" borderId="29" xfId="0" applyNumberFormat="1" applyFont="1" applyBorder="1" applyAlignment="1">
      <alignment horizontal="left" vertical="center" wrapText="1"/>
    </xf>
    <xf numFmtId="165" fontId="21" fillId="0" borderId="28" xfId="0" applyNumberFormat="1" applyFont="1" applyBorder="1" applyAlignment="1">
      <alignment horizontal="left" vertical="center" wrapText="1"/>
    </xf>
    <xf numFmtId="165" fontId="21" fillId="0" borderId="23" xfId="0" applyNumberFormat="1" applyFont="1" applyBorder="1" applyAlignment="1">
      <alignment horizontal="justify" vertical="center"/>
    </xf>
    <xf numFmtId="0" fontId="32" fillId="2" borderId="1" xfId="0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horizontal="center" vertical="center"/>
    </xf>
    <xf numFmtId="0" fontId="32" fillId="2" borderId="3" xfId="0" applyFont="1" applyFill="1" applyBorder="1" applyAlignment="1">
      <alignment horizontal="center" vertical="center"/>
    </xf>
    <xf numFmtId="0" fontId="32" fillId="2" borderId="4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center" vertical="center" wrapText="1"/>
    </xf>
    <xf numFmtId="0" fontId="32" fillId="2" borderId="6" xfId="0" applyFont="1" applyFill="1" applyBorder="1" applyAlignment="1">
      <alignment horizontal="center" vertical="center"/>
    </xf>
    <xf numFmtId="0" fontId="32" fillId="2" borderId="7" xfId="0" applyFont="1" applyFill="1" applyBorder="1" applyAlignment="1">
      <alignment horizontal="center" vertical="center"/>
    </xf>
    <xf numFmtId="0" fontId="32" fillId="2" borderId="8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19" fillId="0" borderId="0" xfId="0" applyFont="1" applyFill="1"/>
    <xf numFmtId="0" fontId="32" fillId="2" borderId="9" xfId="0" applyFont="1" applyFill="1" applyBorder="1" applyAlignment="1">
      <alignment vertical="center"/>
    </xf>
    <xf numFmtId="0" fontId="32" fillId="2" borderId="11" xfId="0" applyFont="1" applyFill="1" applyBorder="1" applyAlignment="1">
      <alignment vertical="center"/>
    </xf>
    <xf numFmtId="3" fontId="19" fillId="0" borderId="0" xfId="0" applyNumberFormat="1" applyFont="1" applyAlignment="1">
      <alignment horizontal="right"/>
    </xf>
    <xf numFmtId="3" fontId="32" fillId="2" borderId="12" xfId="0" applyNumberFormat="1" applyFont="1" applyFill="1" applyBorder="1" applyAlignment="1">
      <alignment horizontal="right" vertical="center"/>
    </xf>
    <xf numFmtId="0" fontId="19" fillId="0" borderId="0" xfId="0" applyFont="1" applyBorder="1"/>
    <xf numFmtId="0" fontId="32" fillId="0" borderId="12" xfId="0" applyFont="1" applyBorder="1" applyAlignment="1">
      <alignment vertical="center"/>
    </xf>
    <xf numFmtId="3" fontId="19" fillId="0" borderId="12" xfId="0" applyNumberFormat="1" applyFont="1" applyBorder="1" applyAlignment="1">
      <alignment horizontal="right"/>
    </xf>
    <xf numFmtId="3" fontId="32" fillId="0" borderId="12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left" vertical="center" wrapText="1" indent="1"/>
    </xf>
    <xf numFmtId="3" fontId="6" fillId="0" borderId="12" xfId="0" applyNumberFormat="1" applyFont="1" applyBorder="1" applyAlignment="1">
      <alignment horizontal="right" vertical="center"/>
    </xf>
    <xf numFmtId="3" fontId="19" fillId="0" borderId="0" xfId="0" applyNumberFormat="1" applyFont="1" applyAlignment="1">
      <alignment horizontal="right" vertical="center" wrapText="1"/>
    </xf>
    <xf numFmtId="0" fontId="6" fillId="0" borderId="12" xfId="0" applyFont="1" applyBorder="1" applyAlignment="1">
      <alignment horizontal="left" vertical="center" indent="1"/>
    </xf>
    <xf numFmtId="0" fontId="32" fillId="2" borderId="4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32" fillId="2" borderId="5" xfId="0" applyFont="1" applyFill="1" applyBorder="1" applyAlignment="1">
      <alignment horizontal="center" vertical="center"/>
    </xf>
    <xf numFmtId="0" fontId="32" fillId="3" borderId="10" xfId="0" applyFont="1" applyFill="1" applyBorder="1" applyAlignment="1">
      <alignment horizontal="center" vertical="center"/>
    </xf>
    <xf numFmtId="0" fontId="32" fillId="3" borderId="2" xfId="0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right"/>
    </xf>
    <xf numFmtId="0" fontId="19" fillId="3" borderId="0" xfId="0" applyFont="1" applyFill="1" applyBorder="1"/>
    <xf numFmtId="3" fontId="19" fillId="3" borderId="0" xfId="0" applyNumberFormat="1" applyFont="1" applyFill="1" applyBorder="1" applyAlignment="1">
      <alignment horizontal="right"/>
    </xf>
    <xf numFmtId="3" fontId="19" fillId="3" borderId="0" xfId="0" applyNumberFormat="1" applyFont="1" applyFill="1" applyAlignment="1">
      <alignment horizontal="right"/>
    </xf>
    <xf numFmtId="0" fontId="32" fillId="3" borderId="12" xfId="0" applyFont="1" applyFill="1" applyBorder="1" applyAlignment="1">
      <alignment vertical="center" wrapText="1"/>
    </xf>
    <xf numFmtId="3" fontId="19" fillId="3" borderId="12" xfId="0" applyNumberFormat="1" applyFont="1" applyFill="1" applyBorder="1" applyAlignment="1">
      <alignment horizontal="right"/>
    </xf>
    <xf numFmtId="3" fontId="6" fillId="3" borderId="11" xfId="0" applyNumberFormat="1" applyFont="1" applyFill="1" applyBorder="1" applyAlignment="1">
      <alignment horizontal="right" vertical="center"/>
    </xf>
    <xf numFmtId="0" fontId="6" fillId="3" borderId="9" xfId="0" applyFont="1" applyFill="1" applyBorder="1" applyAlignment="1">
      <alignment horizontal="left" vertical="center" wrapText="1" indent="1"/>
    </xf>
    <xf numFmtId="0" fontId="6" fillId="3" borderId="11" xfId="0" applyFont="1" applyFill="1" applyBorder="1" applyAlignment="1">
      <alignment horizontal="left" vertical="center" wrapText="1" indent="1"/>
    </xf>
    <xf numFmtId="3" fontId="6" fillId="3" borderId="12" xfId="0" applyNumberFormat="1" applyFont="1" applyFill="1" applyBorder="1" applyAlignment="1">
      <alignment horizontal="right" vertical="center"/>
    </xf>
    <xf numFmtId="3" fontId="6" fillId="3" borderId="0" xfId="0" applyNumberFormat="1" applyFont="1" applyFill="1" applyAlignment="1">
      <alignment horizontal="right" vertical="center"/>
    </xf>
    <xf numFmtId="0" fontId="6" fillId="3" borderId="12" xfId="0" applyFont="1" applyFill="1" applyBorder="1" applyAlignment="1">
      <alignment horizontal="left" vertical="center" wrapText="1" indent="1"/>
    </xf>
    <xf numFmtId="0" fontId="6" fillId="3" borderId="9" xfId="0" applyFont="1" applyFill="1" applyBorder="1" applyAlignment="1">
      <alignment horizontal="left" vertical="center" indent="1"/>
    </xf>
    <xf numFmtId="0" fontId="6" fillId="3" borderId="12" xfId="0" applyFont="1" applyFill="1" applyBorder="1" applyAlignment="1">
      <alignment horizontal="left" vertical="center" indent="1"/>
    </xf>
    <xf numFmtId="0" fontId="35" fillId="3" borderId="0" xfId="29" applyFill="1"/>
    <xf numFmtId="0" fontId="35" fillId="3" borderId="0" xfId="29" applyFill="1" applyBorder="1"/>
    <xf numFmtId="0" fontId="2" fillId="3" borderId="0" xfId="14" applyFont="1" applyFill="1" applyBorder="1" applyAlignment="1" applyProtection="1"/>
    <xf numFmtId="0" fontId="2" fillId="3" borderId="0" xfId="14" applyFont="1" applyFill="1" applyBorder="1" applyAlignment="1" applyProtection="1">
      <alignment horizontal="center"/>
    </xf>
    <xf numFmtId="167" fontId="26" fillId="5" borderId="0" xfId="5" applyFont="1" applyFill="1" applyBorder="1" applyProtection="1"/>
    <xf numFmtId="0" fontId="2" fillId="3" borderId="0" xfId="5" applyNumberFormat="1" applyFont="1" applyFill="1" applyBorder="1" applyAlignment="1" applyProtection="1">
      <alignment horizontal="center" vertical="center"/>
    </xf>
    <xf numFmtId="0" fontId="2" fillId="2" borderId="9" xfId="14" applyFont="1" applyFill="1" applyBorder="1" applyAlignment="1" applyProtection="1">
      <alignment horizontal="center" vertical="center" wrapText="1"/>
    </xf>
    <xf numFmtId="0" fontId="2" fillId="2" borderId="10" xfId="14" applyFont="1" applyFill="1" applyBorder="1" applyAlignment="1" applyProtection="1">
      <alignment horizontal="center" vertical="center"/>
    </xf>
    <xf numFmtId="0" fontId="2" fillId="2" borderId="10" xfId="14" applyFont="1" applyFill="1" applyBorder="1" applyAlignment="1" applyProtection="1">
      <alignment horizontal="center" vertical="center" wrapText="1"/>
    </xf>
    <xf numFmtId="0" fontId="2" fillId="2" borderId="10" xfId="29" applyFont="1" applyFill="1" applyBorder="1" applyAlignment="1" applyProtection="1">
      <alignment horizontal="center" vertical="center" wrapText="1"/>
    </xf>
    <xf numFmtId="0" fontId="2" fillId="2" borderId="11" xfId="14" applyFont="1" applyFill="1" applyBorder="1" applyAlignment="1" applyProtection="1">
      <alignment horizontal="center" vertical="center" wrapText="1"/>
    </xf>
    <xf numFmtId="0" fontId="2" fillId="5" borderId="4" xfId="5" applyNumberFormat="1" applyFont="1" applyFill="1" applyBorder="1" applyAlignment="1" applyProtection="1">
      <alignment horizontal="centerContinuous" vertical="center"/>
    </xf>
    <xf numFmtId="0" fontId="2" fillId="5" borderId="5" xfId="5" applyNumberFormat="1" applyFont="1" applyFill="1" applyBorder="1" applyAlignment="1" applyProtection="1">
      <alignment horizontal="center" vertical="center"/>
    </xf>
    <xf numFmtId="0" fontId="2" fillId="5" borderId="4" xfId="5" applyNumberFormat="1" applyFont="1" applyFill="1" applyBorder="1" applyAlignment="1" applyProtection="1">
      <alignment vertical="center"/>
    </xf>
    <xf numFmtId="0" fontId="2" fillId="5" borderId="0" xfId="5" applyNumberFormat="1" applyFont="1" applyFill="1" applyBorder="1" applyAlignment="1" applyProtection="1">
      <alignment horizontal="center" vertical="top"/>
    </xf>
    <xf numFmtId="0" fontId="2" fillId="5" borderId="5" xfId="5" applyNumberFormat="1" applyFont="1" applyFill="1" applyBorder="1" applyAlignment="1" applyProtection="1">
      <alignment horizontal="center" vertical="top"/>
    </xf>
    <xf numFmtId="0" fontId="2" fillId="5" borderId="0" xfId="29" applyFont="1" applyFill="1" applyBorder="1" applyAlignment="1" applyProtection="1">
      <alignment horizontal="left" vertical="top"/>
    </xf>
    <xf numFmtId="0" fontId="2" fillId="5" borderId="0" xfId="5" applyNumberFormat="1" applyFont="1" applyFill="1" applyBorder="1" applyAlignment="1" applyProtection="1">
      <alignment vertical="top"/>
    </xf>
    <xf numFmtId="0" fontId="2" fillId="5" borderId="5" xfId="5" applyNumberFormat="1" applyFont="1" applyFill="1" applyBorder="1" applyAlignment="1" applyProtection="1">
      <alignment vertical="top"/>
    </xf>
    <xf numFmtId="0" fontId="8" fillId="5" borderId="4" xfId="29" applyFont="1" applyFill="1" applyBorder="1" applyAlignment="1" applyProtection="1"/>
    <xf numFmtId="0" fontId="2" fillId="5" borderId="0" xfId="29" applyFont="1" applyFill="1" applyBorder="1" applyAlignment="1" applyProtection="1">
      <alignment horizontal="center" vertical="top"/>
    </xf>
    <xf numFmtId="0" fontId="2" fillId="5" borderId="0" xfId="29" applyFont="1" applyFill="1" applyBorder="1" applyAlignment="1" applyProtection="1">
      <alignment vertical="top"/>
    </xf>
    <xf numFmtId="0" fontId="2" fillId="5" borderId="5" xfId="29" applyFont="1" applyFill="1" applyBorder="1" applyAlignment="1" applyProtection="1">
      <alignment vertical="top"/>
    </xf>
    <xf numFmtId="3" fontId="2" fillId="5" borderId="0" xfId="29" applyNumberFormat="1" applyFont="1" applyFill="1" applyBorder="1" applyAlignment="1" applyProtection="1">
      <alignment horizontal="center" vertical="top"/>
      <protection locked="0"/>
    </xf>
    <xf numFmtId="3" fontId="2" fillId="5" borderId="0" xfId="29" applyNumberFormat="1" applyFont="1" applyFill="1" applyBorder="1" applyAlignment="1" applyProtection="1">
      <alignment horizontal="right" vertical="top"/>
    </xf>
    <xf numFmtId="0" fontId="8" fillId="5" borderId="5" xfId="29" applyFont="1" applyFill="1" applyBorder="1" applyAlignment="1" applyProtection="1">
      <alignment vertical="top"/>
    </xf>
    <xf numFmtId="0" fontId="5" fillId="5" borderId="4" xfId="29" applyFont="1" applyFill="1" applyBorder="1" applyAlignment="1" applyProtection="1"/>
    <xf numFmtId="0" fontId="36" fillId="5" borderId="0" xfId="29" applyFont="1" applyFill="1" applyBorder="1" applyAlignment="1" applyProtection="1">
      <alignment vertical="top"/>
    </xf>
    <xf numFmtId="0" fontId="26" fillId="5" borderId="0" xfId="29" applyFont="1" applyFill="1" applyBorder="1" applyAlignment="1" applyProtection="1">
      <alignment horizontal="left" vertical="top"/>
    </xf>
    <xf numFmtId="3" fontId="26" fillId="5" borderId="0" xfId="29" applyNumberFormat="1" applyFont="1" applyFill="1" applyBorder="1" applyAlignment="1" applyProtection="1">
      <alignment horizontal="center" vertical="top"/>
      <protection locked="0"/>
    </xf>
    <xf numFmtId="3" fontId="26" fillId="5" borderId="0" xfId="29" applyNumberFormat="1" applyFont="1" applyFill="1" applyBorder="1" applyAlignment="1" applyProtection="1">
      <alignment horizontal="right" vertical="top"/>
      <protection locked="0"/>
    </xf>
    <xf numFmtId="0" fontId="5" fillId="5" borderId="5" xfId="29" applyFont="1" applyFill="1" applyBorder="1" applyAlignment="1" applyProtection="1">
      <alignment vertical="top"/>
    </xf>
    <xf numFmtId="0" fontId="26" fillId="5" borderId="0" xfId="29" applyFont="1" applyFill="1" applyBorder="1" applyAlignment="1" applyProtection="1">
      <alignment vertical="top"/>
    </xf>
    <xf numFmtId="0" fontId="2" fillId="5" borderId="0" xfId="29" applyFont="1" applyFill="1" applyBorder="1" applyAlignment="1" applyProtection="1">
      <alignment horizontal="center" vertical="top"/>
      <protection locked="0"/>
    </xf>
    <xf numFmtId="0" fontId="2" fillId="5" borderId="0" xfId="29" applyFont="1" applyFill="1" applyBorder="1" applyAlignment="1" applyProtection="1">
      <alignment horizontal="right" vertical="top"/>
      <protection locked="0"/>
    </xf>
    <xf numFmtId="0" fontId="5" fillId="5" borderId="0" xfId="29" applyFont="1" applyFill="1" applyBorder="1" applyAlignment="1" applyProtection="1">
      <alignment vertical="top"/>
    </xf>
    <xf numFmtId="0" fontId="26" fillId="5" borderId="0" xfId="29" applyNumberFormat="1" applyFont="1" applyFill="1" applyBorder="1" applyAlignment="1" applyProtection="1">
      <alignment horizontal="right" vertical="top"/>
      <protection locked="0"/>
    </xf>
    <xf numFmtId="0" fontId="2" fillId="5" borderId="0" xfId="29" applyFont="1" applyFill="1" applyBorder="1" applyAlignment="1" applyProtection="1">
      <alignment horizontal="center" vertical="top"/>
    </xf>
    <xf numFmtId="0" fontId="2" fillId="5" borderId="0" xfId="29" applyFont="1" applyFill="1" applyBorder="1" applyAlignment="1" applyProtection="1">
      <alignment horizontal="right" vertical="top"/>
    </xf>
    <xf numFmtId="0" fontId="37" fillId="5" borderId="4" xfId="29" applyFont="1" applyFill="1" applyBorder="1" applyAlignment="1" applyProtection="1"/>
    <xf numFmtId="0" fontId="38" fillId="5" borderId="0" xfId="29" applyFont="1" applyFill="1" applyBorder="1" applyAlignment="1" applyProtection="1">
      <alignment horizontal="left" vertical="top"/>
    </xf>
    <xf numFmtId="0" fontId="38" fillId="5" borderId="0" xfId="29" applyFont="1" applyFill="1" applyBorder="1" applyAlignment="1" applyProtection="1">
      <alignment vertical="top"/>
    </xf>
    <xf numFmtId="3" fontId="38" fillId="5" borderId="0" xfId="29" applyNumberFormat="1" applyFont="1" applyFill="1" applyBorder="1" applyAlignment="1" applyProtection="1">
      <alignment horizontal="center" vertical="top"/>
      <protection locked="0"/>
    </xf>
    <xf numFmtId="3" fontId="38" fillId="5" borderId="0" xfId="29" applyNumberFormat="1" applyFont="1" applyFill="1" applyBorder="1" applyAlignment="1" applyProtection="1">
      <alignment horizontal="right" vertical="top"/>
    </xf>
    <xf numFmtId="0" fontId="37" fillId="5" borderId="5" xfId="29" applyFont="1" applyFill="1" applyBorder="1" applyAlignment="1" applyProtection="1">
      <alignment vertical="top"/>
    </xf>
    <xf numFmtId="0" fontId="2" fillId="5" borderId="0" xfId="29" applyFont="1" applyFill="1" applyBorder="1" applyAlignment="1" applyProtection="1">
      <alignment horizontal="left" vertical="top"/>
    </xf>
    <xf numFmtId="0" fontId="5" fillId="5" borderId="0" xfId="29" applyFont="1" applyFill="1" applyBorder="1" applyAlignment="1" applyProtection="1">
      <alignment horizontal="center" vertical="top"/>
      <protection locked="0"/>
    </xf>
    <xf numFmtId="3" fontId="38" fillId="5" borderId="0" xfId="29" applyNumberFormat="1" applyFont="1" applyFill="1" applyBorder="1" applyAlignment="1" applyProtection="1">
      <alignment horizontal="center" vertical="top"/>
    </xf>
    <xf numFmtId="3" fontId="2" fillId="5" borderId="0" xfId="29" applyNumberFormat="1" applyFont="1" applyFill="1" applyBorder="1" applyAlignment="1" applyProtection="1">
      <alignment horizontal="right" vertical="top"/>
      <protection locked="0"/>
    </xf>
    <xf numFmtId="0" fontId="37" fillId="5" borderId="6" xfId="29" applyFont="1" applyFill="1" applyBorder="1" applyAlignment="1" applyProtection="1"/>
    <xf numFmtId="0" fontId="38" fillId="5" borderId="7" xfId="29" applyFont="1" applyFill="1" applyBorder="1" applyAlignment="1" applyProtection="1">
      <alignment horizontal="left" vertical="top"/>
    </xf>
    <xf numFmtId="0" fontId="38" fillId="5" borderId="7" xfId="29" applyFont="1" applyFill="1" applyBorder="1" applyAlignment="1" applyProtection="1">
      <alignment vertical="top"/>
    </xf>
    <xf numFmtId="3" fontId="38" fillId="5" borderId="7" xfId="29" applyNumberFormat="1" applyFont="1" applyFill="1" applyBorder="1" applyAlignment="1" applyProtection="1">
      <alignment horizontal="center" vertical="top"/>
    </xf>
    <xf numFmtId="3" fontId="38" fillId="5" borderId="7" xfId="29" applyNumberFormat="1" applyFont="1" applyFill="1" applyBorder="1" applyAlignment="1" applyProtection="1">
      <alignment horizontal="right" vertical="top"/>
    </xf>
    <xf numFmtId="0" fontId="37" fillId="5" borderId="8" xfId="29" applyFont="1" applyFill="1" applyBorder="1" applyAlignment="1" applyProtection="1">
      <alignment vertical="top"/>
    </xf>
    <xf numFmtId="0" fontId="35" fillId="0" borderId="0" xfId="29"/>
    <xf numFmtId="3" fontId="2" fillId="5" borderId="0" xfId="29" applyNumberFormat="1" applyFont="1" applyFill="1" applyBorder="1" applyAlignment="1" applyProtection="1">
      <alignment horizontal="center" vertical="center"/>
    </xf>
    <xf numFmtId="3" fontId="2" fillId="5" borderId="0" xfId="29" applyNumberFormat="1" applyFont="1" applyFill="1" applyBorder="1" applyAlignment="1" applyProtection="1">
      <alignment vertical="center"/>
    </xf>
    <xf numFmtId="0" fontId="26" fillId="5" borderId="0" xfId="29" applyFont="1" applyFill="1" applyBorder="1" applyAlignment="1" applyProtection="1"/>
    <xf numFmtId="0" fontId="5" fillId="5" borderId="0" xfId="29" applyFont="1" applyFill="1" applyBorder="1" applyProtection="1"/>
    <xf numFmtId="0" fontId="26" fillId="5" borderId="0" xfId="29" applyFont="1" applyFill="1" applyBorder="1" applyProtection="1"/>
    <xf numFmtId="164" fontId="26" fillId="5" borderId="0" xfId="3" applyFont="1" applyFill="1" applyBorder="1" applyProtection="1"/>
    <xf numFmtId="0" fontId="26" fillId="5" borderId="0" xfId="29" applyFont="1" applyFill="1" applyBorder="1" applyAlignment="1" applyProtection="1">
      <alignment vertical="center"/>
    </xf>
    <xf numFmtId="0" fontId="26" fillId="5" borderId="0" xfId="29" applyFont="1" applyFill="1" applyBorder="1" applyAlignment="1" applyProtection="1">
      <alignment horizontal="center"/>
      <protection locked="0"/>
    </xf>
    <xf numFmtId="0" fontId="26" fillId="5" borderId="0" xfId="29" applyFont="1" applyFill="1" applyBorder="1" applyAlignment="1" applyProtection="1">
      <alignment horizontal="center" vertical="center"/>
      <protection locked="0"/>
    </xf>
    <xf numFmtId="0" fontId="5" fillId="5" borderId="0" xfId="29" applyFont="1" applyFill="1" applyBorder="1" applyAlignment="1" applyProtection="1">
      <alignment horizontal="center"/>
      <protection locked="0"/>
    </xf>
    <xf numFmtId="0" fontId="5" fillId="3" borderId="0" xfId="29" applyFont="1" applyFill="1" applyBorder="1" applyProtection="1"/>
    <xf numFmtId="0" fontId="26" fillId="3" borderId="0" xfId="29" applyFont="1" applyFill="1" applyBorder="1" applyAlignment="1" applyProtection="1">
      <alignment horizontal="right"/>
    </xf>
    <xf numFmtId="0" fontId="26" fillId="3" borderId="0" xfId="29" applyFont="1" applyFill="1" applyBorder="1" applyAlignment="1" applyProtection="1">
      <alignment horizontal="center" vertical="top" wrapText="1"/>
      <protection locked="0"/>
    </xf>
    <xf numFmtId="164" fontId="26" fillId="3" borderId="0" xfId="3" applyFont="1" applyFill="1" applyBorder="1" applyAlignment="1" applyProtection="1">
      <alignment vertical="top"/>
    </xf>
    <xf numFmtId="0" fontId="2" fillId="3" borderId="0" xfId="29" applyFont="1" applyFill="1" applyBorder="1" applyAlignment="1" applyProtection="1">
      <alignment vertical="top"/>
    </xf>
    <xf numFmtId="164" fontId="26" fillId="3" borderId="0" xfId="3" applyFont="1" applyFill="1" applyBorder="1" applyProtection="1"/>
  </cellXfs>
  <cellStyles count="30">
    <cellStyle name="=C:\WINNT\SYSTEM32\COMMAND.COM" xfId="5"/>
    <cellStyle name="Millares 2" xfId="1"/>
    <cellStyle name="Millares 2 2" xfId="3"/>
    <cellStyle name="Millares 2 2 2" xfId="7"/>
    <cellStyle name="Millares 2 3" xfId="8"/>
    <cellStyle name="Millares 3" xfId="9"/>
    <cellStyle name="Millares 4" xfId="10"/>
    <cellStyle name="Moneda 2" xfId="11"/>
    <cellStyle name="Moneda 2 2" xfId="12"/>
    <cellStyle name="Moneda 3" xfId="13"/>
    <cellStyle name="Normal" xfId="0" builtinId="0"/>
    <cellStyle name="Normal 10" xfId="29"/>
    <cellStyle name="Normal 2" xfId="4"/>
    <cellStyle name="Normal 2 2" xfId="14"/>
    <cellStyle name="Normal 2 3" xfId="15"/>
    <cellStyle name="Normal 2 3 2" xfId="16"/>
    <cellStyle name="Normal 2 4" xfId="6"/>
    <cellStyle name="Normal 3" xfId="17"/>
    <cellStyle name="Normal 3 2" xfId="18"/>
    <cellStyle name="Normal 4" xfId="19"/>
    <cellStyle name="Normal 4 2" xfId="20"/>
    <cellStyle name="Normal 5" xfId="21"/>
    <cellStyle name="Normal 6" xfId="22"/>
    <cellStyle name="Normal 7" xfId="23"/>
    <cellStyle name="Normal 8" xfId="24"/>
    <cellStyle name="Normal 8 2" xfId="25"/>
    <cellStyle name="Normal 8 2 2" xfId="26"/>
    <cellStyle name="Normal 8 3" xfId="27"/>
    <cellStyle name="Normal 8 3 2" xfId="28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152401</xdr:colOff>
      <xdr:row>1</xdr:row>
      <xdr:rowOff>19050</xdr:rowOff>
    </xdr:from>
    <xdr:to>
      <xdr:col>1</xdr:col>
      <xdr:colOff>2049019</xdr:colOff>
      <xdr:row>4</xdr:row>
      <xdr:rowOff>133350</xdr:rowOff>
    </xdr:to>
    <xdr:pic>
      <xdr:nvPicPr>
        <xdr:cNvPr id="2" name="Imagen 2" descr="C:\Users\DANIEL\AppData\Local\Microsoft\Windows\INetCache\Content.Word\splash (1)2.jpg"/>
        <xdr:cNvPicPr/>
      </xdr:nvPicPr>
      <xdr:blipFill>
        <a:blip xmlns:r="http://schemas.openxmlformats.org/officeDocument/2006/relationships" r:embed="rId1" cstate="print">
          <a:clrChange>
            <a:clrFrom>
              <a:srgbClr val="FCFAFB"/>
            </a:clrFrom>
            <a:clrTo>
              <a:srgbClr val="FCFAFB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190500"/>
          <a:ext cx="1896618" cy="600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34636</xdr:colOff>
      <xdr:row>0</xdr:row>
      <xdr:rowOff>34636</xdr:rowOff>
    </xdr:from>
    <xdr:to>
      <xdr:col>1</xdr:col>
      <xdr:colOff>1281545</xdr:colOff>
      <xdr:row>3</xdr:row>
      <xdr:rowOff>129020</xdr:rowOff>
    </xdr:to>
    <xdr:pic>
      <xdr:nvPicPr>
        <xdr:cNvPr id="2" name="Imagen 3" descr="C:\Users\DANIEL\AppData\Local\Microsoft\Windows\INetCache\Content.Word\splash (1)2.jpg"/>
        <xdr:cNvPicPr/>
      </xdr:nvPicPr>
      <xdr:blipFill>
        <a:blip xmlns:r="http://schemas.openxmlformats.org/officeDocument/2006/relationships" r:embed="rId1">
          <a:clrChange>
            <a:clrFrom>
              <a:srgbClr val="FCFAFB"/>
            </a:clrFrom>
            <a:clrTo>
              <a:srgbClr val="FCFAFB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36" y="34636"/>
          <a:ext cx="1618384" cy="55158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57150</xdr:rowOff>
    </xdr:from>
    <xdr:to>
      <xdr:col>2</xdr:col>
      <xdr:colOff>1104900</xdr:colOff>
      <xdr:row>4</xdr:row>
      <xdr:rowOff>85725</xdr:rowOff>
    </xdr:to>
    <xdr:pic>
      <xdr:nvPicPr>
        <xdr:cNvPr id="2" name="Imagen 3" descr="C:\Users\DANIEL\AppData\Local\Microsoft\Windows\INetCache\Content.Word\splash (1)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CFAFB"/>
            </a:clrFrom>
            <a:clrTo>
              <a:srgbClr val="FCFAFB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76225" y="209550"/>
          <a:ext cx="13811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133350</xdr:rowOff>
    </xdr:from>
    <xdr:to>
      <xdr:col>2</xdr:col>
      <xdr:colOff>1085850</xdr:colOff>
      <xdr:row>4</xdr:row>
      <xdr:rowOff>28575</xdr:rowOff>
    </xdr:to>
    <xdr:pic>
      <xdr:nvPicPr>
        <xdr:cNvPr id="2" name="Imagen 3" descr="C:\Users\DANIEL\AppData\Local\Microsoft\Windows\INetCache\Content.Word\splash (1)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CFAFB"/>
            </a:clrFrom>
            <a:clrTo>
              <a:srgbClr val="FCFAFB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76225" y="133350"/>
          <a:ext cx="12954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53968</xdr:colOff>
      <xdr:row>1</xdr:row>
      <xdr:rowOff>137584</xdr:rowOff>
    </xdr:from>
    <xdr:to>
      <xdr:col>3</xdr:col>
      <xdr:colOff>1418159</xdr:colOff>
      <xdr:row>5</xdr:row>
      <xdr:rowOff>42334</xdr:rowOff>
    </xdr:to>
    <xdr:pic>
      <xdr:nvPicPr>
        <xdr:cNvPr id="2" name="Imagen 3" descr="C:\Users\DANIEL\AppData\Local\Microsoft\Windows\INetCache\Content.Word\splash (1)2.jpg"/>
        <xdr:cNvPicPr/>
      </xdr:nvPicPr>
      <xdr:blipFill>
        <a:blip xmlns:r="http://schemas.openxmlformats.org/officeDocument/2006/relationships" r:embed="rId1">
          <a:clrChange>
            <a:clrFrom>
              <a:srgbClr val="FCFAFB"/>
            </a:clrFrom>
            <a:clrTo>
              <a:srgbClr val="FCFAFB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818" y="242359"/>
          <a:ext cx="1516591" cy="666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104775</xdr:rowOff>
    </xdr:from>
    <xdr:to>
      <xdr:col>3</xdr:col>
      <xdr:colOff>428625</xdr:colOff>
      <xdr:row>4</xdr:row>
      <xdr:rowOff>95250</xdr:rowOff>
    </xdr:to>
    <xdr:pic>
      <xdr:nvPicPr>
        <xdr:cNvPr id="2" name="Imagen 3" descr="C:\Users\DANIEL\AppData\Local\Microsoft\Windows\INetCache\Content.Word\splash (1)2.jpg"/>
        <xdr:cNvPicPr/>
      </xdr:nvPicPr>
      <xdr:blipFill>
        <a:blip xmlns:r="http://schemas.openxmlformats.org/officeDocument/2006/relationships" r:embed="rId1">
          <a:clrChange>
            <a:clrFrom>
              <a:srgbClr val="FCFAFB"/>
            </a:clrFrom>
            <a:clrTo>
              <a:srgbClr val="FCFAFB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5275"/>
          <a:ext cx="1619250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1</xdr:row>
      <xdr:rowOff>47625</xdr:rowOff>
    </xdr:from>
    <xdr:to>
      <xdr:col>1</xdr:col>
      <xdr:colOff>1857375</xdr:colOff>
      <xdr:row>5</xdr:row>
      <xdr:rowOff>114300</xdr:rowOff>
    </xdr:to>
    <xdr:pic>
      <xdr:nvPicPr>
        <xdr:cNvPr id="2" name="Imagen 2" descr="C:\Users\DANIEL\AppData\Local\Microsoft\Windows\INetCache\Content.Word\splash (1)2.jpg"/>
        <xdr:cNvPicPr/>
      </xdr:nvPicPr>
      <xdr:blipFill>
        <a:blip xmlns:r="http://schemas.openxmlformats.org/officeDocument/2006/relationships" r:embed="rId1" cstate="print">
          <a:clrChange>
            <a:clrFrom>
              <a:srgbClr val="FCFAFB"/>
            </a:clrFrom>
            <a:clrTo>
              <a:srgbClr val="FCFAFB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6" y="219075"/>
          <a:ext cx="1800224" cy="714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2</xdr:row>
      <xdr:rowOff>1</xdr:rowOff>
    </xdr:from>
    <xdr:to>
      <xdr:col>2</xdr:col>
      <xdr:colOff>981075</xdr:colOff>
      <xdr:row>4</xdr:row>
      <xdr:rowOff>171451</xdr:rowOff>
    </xdr:to>
    <xdr:pic>
      <xdr:nvPicPr>
        <xdr:cNvPr id="2" name="Imagen 3" descr="C:\Users\DANIEL\AppData\Local\Microsoft\Windows\INetCache\Content.Word\splash (1)2.jpg"/>
        <xdr:cNvPicPr/>
      </xdr:nvPicPr>
      <xdr:blipFill>
        <a:blip xmlns:r="http://schemas.openxmlformats.org/officeDocument/2006/relationships" r:embed="rId1" cstate="print">
          <a:clrChange>
            <a:clrFrom>
              <a:srgbClr val="FCFAFB"/>
            </a:clrFrom>
            <a:clrTo>
              <a:srgbClr val="FCFAFB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81001"/>
          <a:ext cx="1495425" cy="552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2</xdr:col>
      <xdr:colOff>1514476</xdr:colOff>
      <xdr:row>5</xdr:row>
      <xdr:rowOff>152400</xdr:rowOff>
    </xdr:to>
    <xdr:pic>
      <xdr:nvPicPr>
        <xdr:cNvPr id="2" name="Imagen 2" descr="C:\Users\DANIEL\AppData\Local\Microsoft\Windows\INetCache\Content.Word\splash (1)2.jpg"/>
        <xdr:cNvPicPr/>
      </xdr:nvPicPr>
      <xdr:blipFill>
        <a:blip xmlns:r="http://schemas.openxmlformats.org/officeDocument/2006/relationships" r:embed="rId1">
          <a:clrChange>
            <a:clrFrom>
              <a:srgbClr val="FCFAFB"/>
            </a:clrFrom>
            <a:clrTo>
              <a:srgbClr val="FCFAFB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1" y="171450"/>
          <a:ext cx="2247900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0</xdr:rowOff>
    </xdr:from>
    <xdr:to>
      <xdr:col>0</xdr:col>
      <xdr:colOff>2133601</xdr:colOff>
      <xdr:row>6</xdr:row>
      <xdr:rowOff>9525</xdr:rowOff>
    </xdr:to>
    <xdr:pic>
      <xdr:nvPicPr>
        <xdr:cNvPr id="2" name="Imagen 2" descr="C:\Users\DANIEL\AppData\Local\Microsoft\Windows\INetCache\Content.Word\splash (1)2.jpg"/>
        <xdr:cNvPicPr/>
      </xdr:nvPicPr>
      <xdr:blipFill>
        <a:blip xmlns:r="http://schemas.openxmlformats.org/officeDocument/2006/relationships" r:embed="rId1" cstate="print">
          <a:clrChange>
            <a:clrFrom>
              <a:srgbClr val="FCFAFB"/>
            </a:clrFrom>
            <a:clrTo>
              <a:srgbClr val="FCFAFB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71450"/>
          <a:ext cx="2133600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152399</xdr:colOff>
      <xdr:row>2</xdr:row>
      <xdr:rowOff>19050</xdr:rowOff>
    </xdr:from>
    <xdr:to>
      <xdr:col>4</xdr:col>
      <xdr:colOff>504824</xdr:colOff>
      <xdr:row>6</xdr:row>
      <xdr:rowOff>38100</xdr:rowOff>
    </xdr:to>
    <xdr:pic>
      <xdr:nvPicPr>
        <xdr:cNvPr id="2" name="Imagen 3" descr="C:\Users\DANIEL\AppData\Local\Microsoft\Windows\INetCache\Content.Word\splash (1)2.jpg"/>
        <xdr:cNvPicPr/>
      </xdr:nvPicPr>
      <xdr:blipFill>
        <a:blip xmlns:r="http://schemas.openxmlformats.org/officeDocument/2006/relationships" r:embed="rId1">
          <a:clrChange>
            <a:clrFrom>
              <a:srgbClr val="FCFAFB"/>
            </a:clrFrom>
            <a:clrTo>
              <a:srgbClr val="FCFAFB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4" y="314325"/>
          <a:ext cx="1838325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95250</xdr:rowOff>
    </xdr:from>
    <xdr:to>
      <xdr:col>1</xdr:col>
      <xdr:colOff>1724025</xdr:colOff>
      <xdr:row>4</xdr:row>
      <xdr:rowOff>85725</xdr:rowOff>
    </xdr:to>
    <xdr:pic>
      <xdr:nvPicPr>
        <xdr:cNvPr id="2" name="Imagen 3" descr="C:\Users\DANIEL\AppData\Local\Microsoft\Windows\INetCache\Content.Word\splash (1)2.jpg"/>
        <xdr:cNvPicPr/>
      </xdr:nvPicPr>
      <xdr:blipFill>
        <a:blip xmlns:r="http://schemas.openxmlformats.org/officeDocument/2006/relationships" r:embed="rId1" cstate="print">
          <a:clrChange>
            <a:clrFrom>
              <a:srgbClr val="FCFAFB"/>
            </a:clrFrom>
            <a:clrTo>
              <a:srgbClr val="FCFAFB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76225"/>
          <a:ext cx="1619250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95250</xdr:rowOff>
    </xdr:from>
    <xdr:to>
      <xdr:col>2</xdr:col>
      <xdr:colOff>914400</xdr:colOff>
      <xdr:row>4</xdr:row>
      <xdr:rowOff>85725</xdr:rowOff>
    </xdr:to>
    <xdr:pic>
      <xdr:nvPicPr>
        <xdr:cNvPr id="2" name="Imagen 3" descr="C:\Users\DANIEL\AppData\Local\Microsoft\Windows\INetCache\Content.Word\splash (1)2.jpg"/>
        <xdr:cNvPicPr/>
      </xdr:nvPicPr>
      <xdr:blipFill>
        <a:blip xmlns:r="http://schemas.openxmlformats.org/officeDocument/2006/relationships" r:embed="rId1">
          <a:clrChange>
            <a:clrFrom>
              <a:srgbClr val="FCFAFB"/>
            </a:clrFrom>
            <a:clrTo>
              <a:srgbClr val="FCFAFB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76225"/>
          <a:ext cx="1619250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filo\Downloads\PARA%20PREVIAS%20DE%20PRESUPUE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ulo por Dir Sindicatura"/>
      <sheetName val="Secretaria del Ayto"/>
      <sheetName val="Tesoreria"/>
      <sheetName val="Seguridad Pública"/>
      <sheetName val="Obras Publicas"/>
      <sheetName val="Desarrollo Urbano"/>
      <sheetName val="Servicios Publicos"/>
      <sheetName val="Bienestar Social"/>
      <sheetName val="Contraloria"/>
      <sheetName val="Erogaciones Generales"/>
      <sheetName val="Organismos Descentralizados"/>
      <sheetName val="Capitulo y Direcc Gral"/>
      <sheetName val="Resumen por capitulo"/>
      <sheetName val="Proyectos x DA"/>
      <sheetName val="TABLAS DINAMICAS"/>
      <sheetName val="Presidencia"/>
      <sheetName val="Oficina de la presid"/>
      <sheetName val="Ofic Ejec del Gabinete"/>
      <sheetName val="COCENTRADO"/>
      <sheetName val="CAPITULO 9000"/>
      <sheetName val="CAPITULO 8000"/>
      <sheetName val="CAPITULO 6000"/>
      <sheetName val="CAPITULO 5000"/>
      <sheetName val="CAPITULO 4000"/>
      <sheetName val="CAPITULO 3000"/>
      <sheetName val="CAPITULO 2000"/>
      <sheetName val="% Ampl o Reducc de  Partidas "/>
      <sheetName val="OTROS SERVICIOS"/>
      <sheetName val="ENERGIA ELECTRICA"/>
      <sheetName val="CAPITULO 1000"/>
      <sheetName val="DIRECCIONES GENERALES"/>
      <sheetName val="DIRECCIONES DE AREA"/>
      <sheetName val="CAPITULO 5000 (2)"/>
      <sheetName val="PARA PREVIAS DE PRESUPUES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fitToPage="1"/>
  </sheetPr>
  <dimension ref="B1:H78"/>
  <sheetViews>
    <sheetView tabSelected="1" workbookViewId="0">
      <pane ySplit="8" topLeftCell="A9" activePane="bottomLeft" state="frozen"/>
      <selection pane="bottomLeft" activeCell="B14" sqref="B14"/>
    </sheetView>
  </sheetViews>
  <sheetFormatPr baseColWidth="10" defaultColWidth="11" defaultRowHeight="12.75" x14ac:dyDescent="0.2"/>
  <cols>
    <col min="1" max="1" width="2.140625" style="96" customWidth="1"/>
    <col min="2" max="2" width="40.28515625" style="96" customWidth="1"/>
    <col min="3" max="3" width="18.140625" style="363" customWidth="1"/>
    <col min="4" max="4" width="18" style="96" customWidth="1"/>
    <col min="5" max="5" width="14.7109375" style="363" customWidth="1"/>
    <col min="6" max="6" width="13.85546875" style="96" customWidth="1"/>
    <col min="7" max="7" width="14.85546875" style="96" customWidth="1"/>
    <col min="8" max="8" width="13.7109375" style="363" customWidth="1"/>
    <col min="9" max="16384" width="11" style="96"/>
  </cols>
  <sheetData>
    <row r="1" spans="2:8" ht="13.5" thickBot="1" x14ac:dyDescent="0.25"/>
    <row r="2" spans="2:8" x14ac:dyDescent="0.2">
      <c r="B2" s="164" t="s">
        <v>35</v>
      </c>
      <c r="C2" s="165"/>
      <c r="D2" s="165"/>
      <c r="E2" s="165"/>
      <c r="F2" s="165"/>
      <c r="G2" s="165"/>
      <c r="H2" s="173"/>
    </row>
    <row r="3" spans="2:8" x14ac:dyDescent="0.2">
      <c r="B3" s="167" t="s">
        <v>290</v>
      </c>
      <c r="C3" s="168"/>
      <c r="D3" s="168"/>
      <c r="E3" s="168"/>
      <c r="F3" s="168"/>
      <c r="G3" s="168"/>
      <c r="H3" s="175"/>
    </row>
    <row r="4" spans="2:8" x14ac:dyDescent="0.2">
      <c r="B4" s="167" t="s">
        <v>38</v>
      </c>
      <c r="C4" s="168"/>
      <c r="D4" s="168"/>
      <c r="E4" s="168"/>
      <c r="F4" s="168"/>
      <c r="G4" s="168"/>
      <c r="H4" s="175"/>
    </row>
    <row r="5" spans="2:8" ht="13.5" thickBot="1" x14ac:dyDescent="0.25">
      <c r="B5" s="170" t="s">
        <v>39</v>
      </c>
      <c r="C5" s="171"/>
      <c r="D5" s="171"/>
      <c r="E5" s="171"/>
      <c r="F5" s="171"/>
      <c r="G5" s="171"/>
      <c r="H5" s="176"/>
    </row>
    <row r="6" spans="2:8" ht="13.5" thickBot="1" x14ac:dyDescent="0.25">
      <c r="B6" s="364"/>
      <c r="C6" s="365" t="s">
        <v>4</v>
      </c>
      <c r="D6" s="366"/>
      <c r="E6" s="366"/>
      <c r="F6" s="366"/>
      <c r="G6" s="367"/>
      <c r="H6" s="174" t="s">
        <v>291</v>
      </c>
    </row>
    <row r="7" spans="2:8" x14ac:dyDescent="0.2">
      <c r="B7" s="368" t="s">
        <v>95</v>
      </c>
      <c r="C7" s="174" t="s">
        <v>292</v>
      </c>
      <c r="D7" s="106" t="s">
        <v>44</v>
      </c>
      <c r="E7" s="174" t="s">
        <v>8</v>
      </c>
      <c r="F7" s="174" t="s">
        <v>9</v>
      </c>
      <c r="G7" s="174" t="s">
        <v>10</v>
      </c>
      <c r="H7" s="177"/>
    </row>
    <row r="8" spans="2:8" ht="13.5" thickBot="1" x14ac:dyDescent="0.25">
      <c r="B8" s="369" t="s">
        <v>293</v>
      </c>
      <c r="C8" s="179"/>
      <c r="D8" s="110"/>
      <c r="E8" s="179"/>
      <c r="F8" s="179"/>
      <c r="G8" s="179"/>
      <c r="H8" s="179"/>
    </row>
    <row r="9" spans="2:8" x14ac:dyDescent="0.2">
      <c r="B9" s="370" t="s">
        <v>294</v>
      </c>
      <c r="C9" s="210"/>
      <c r="D9" s="210"/>
      <c r="E9" s="210"/>
      <c r="F9" s="210"/>
      <c r="G9" s="210"/>
      <c r="H9" s="210"/>
    </row>
    <row r="10" spans="2:8" x14ac:dyDescent="0.2">
      <c r="B10" s="371" t="s">
        <v>295</v>
      </c>
      <c r="C10" s="210">
        <v>154248838.40000001</v>
      </c>
      <c r="D10" s="210">
        <v>0</v>
      </c>
      <c r="E10" s="210">
        <f>C10+D10</f>
        <v>154248838.40000001</v>
      </c>
      <c r="F10" s="210">
        <v>65147741.75</v>
      </c>
      <c r="G10" s="210">
        <v>65147741.75</v>
      </c>
      <c r="H10" s="210">
        <f>G10-C10</f>
        <v>-89101096.650000006</v>
      </c>
    </row>
    <row r="11" spans="2:8" x14ac:dyDescent="0.2">
      <c r="B11" s="371" t="s">
        <v>296</v>
      </c>
      <c r="C11" s="210"/>
      <c r="D11" s="210"/>
      <c r="E11" s="210">
        <f t="shared" ref="E11:E40" si="0">C11+D11</f>
        <v>0</v>
      </c>
      <c r="F11" s="210"/>
      <c r="G11" s="210"/>
      <c r="H11" s="210">
        <f t="shared" ref="H11:H16" si="1">G11-C11</f>
        <v>0</v>
      </c>
    </row>
    <row r="12" spans="2:8" x14ac:dyDescent="0.2">
      <c r="B12" s="371" t="s">
        <v>297</v>
      </c>
      <c r="C12" s="210">
        <v>150319.82</v>
      </c>
      <c r="D12" s="210">
        <v>0</v>
      </c>
      <c r="E12" s="210">
        <f t="shared" si="0"/>
        <v>150319.82</v>
      </c>
      <c r="F12" s="210">
        <v>0</v>
      </c>
      <c r="G12" s="210">
        <v>0</v>
      </c>
      <c r="H12" s="210">
        <f t="shared" si="1"/>
        <v>-150319.82</v>
      </c>
    </row>
    <row r="13" spans="2:8" x14ac:dyDescent="0.2">
      <c r="B13" s="371" t="s">
        <v>298</v>
      </c>
      <c r="C13" s="210">
        <v>95546034.769999996</v>
      </c>
      <c r="D13" s="210">
        <v>0</v>
      </c>
      <c r="E13" s="210">
        <f t="shared" si="0"/>
        <v>95546034.769999996</v>
      </c>
      <c r="F13" s="210">
        <v>32791096.98</v>
      </c>
      <c r="G13" s="210">
        <v>32791096.98</v>
      </c>
      <c r="H13" s="210">
        <f t="shared" si="1"/>
        <v>-62754937.789999992</v>
      </c>
    </row>
    <row r="14" spans="2:8" x14ac:dyDescent="0.2">
      <c r="B14" s="371" t="s">
        <v>299</v>
      </c>
      <c r="C14" s="210">
        <v>1794476.17</v>
      </c>
      <c r="D14" s="210">
        <v>0</v>
      </c>
      <c r="E14" s="210">
        <f t="shared" si="0"/>
        <v>1794476.17</v>
      </c>
      <c r="F14" s="210">
        <v>366542.54</v>
      </c>
      <c r="G14" s="210">
        <v>366542.54</v>
      </c>
      <c r="H14" s="210">
        <f t="shared" si="1"/>
        <v>-1427933.63</v>
      </c>
    </row>
    <row r="15" spans="2:8" x14ac:dyDescent="0.2">
      <c r="B15" s="371" t="s">
        <v>300</v>
      </c>
      <c r="C15" s="210">
        <v>24252522.030000001</v>
      </c>
      <c r="D15" s="210">
        <v>0</v>
      </c>
      <c r="E15" s="210">
        <f t="shared" si="0"/>
        <v>24252522.030000001</v>
      </c>
      <c r="F15" s="210">
        <v>5490811.7800000003</v>
      </c>
      <c r="G15" s="210">
        <v>5490811.7800000003</v>
      </c>
      <c r="H15" s="210">
        <f t="shared" si="1"/>
        <v>-18761710.25</v>
      </c>
    </row>
    <row r="16" spans="2:8" x14ac:dyDescent="0.2">
      <c r="B16" s="371" t="s">
        <v>301</v>
      </c>
      <c r="C16" s="210"/>
      <c r="D16" s="210"/>
      <c r="E16" s="210">
        <f t="shared" si="0"/>
        <v>0</v>
      </c>
      <c r="F16" s="210"/>
      <c r="G16" s="210"/>
      <c r="H16" s="210">
        <f t="shared" si="1"/>
        <v>0</v>
      </c>
    </row>
    <row r="17" spans="2:8" ht="25.5" x14ac:dyDescent="0.2">
      <c r="B17" s="372" t="s">
        <v>302</v>
      </c>
      <c r="C17" s="210">
        <f t="shared" ref="C17:H17" si="2">SUM(C18:C28)</f>
        <v>752700034.96999991</v>
      </c>
      <c r="D17" s="373">
        <f t="shared" si="2"/>
        <v>0</v>
      </c>
      <c r="E17" s="373">
        <f t="shared" si="2"/>
        <v>752700034.96999991</v>
      </c>
      <c r="F17" s="373">
        <f t="shared" si="2"/>
        <v>197658097.82999998</v>
      </c>
      <c r="G17" s="373">
        <f t="shared" si="2"/>
        <v>197658097.82999998</v>
      </c>
      <c r="H17" s="373">
        <f t="shared" si="2"/>
        <v>-555041937.1400001</v>
      </c>
    </row>
    <row r="18" spans="2:8" x14ac:dyDescent="0.2">
      <c r="B18" s="374" t="s">
        <v>303</v>
      </c>
      <c r="C18" s="210">
        <v>462118989.44</v>
      </c>
      <c r="D18" s="210">
        <v>0</v>
      </c>
      <c r="E18" s="210">
        <f t="shared" si="0"/>
        <v>462118989.44</v>
      </c>
      <c r="F18" s="210">
        <v>125270349.94</v>
      </c>
      <c r="G18" s="210">
        <v>125270349.94</v>
      </c>
      <c r="H18" s="210">
        <f>G18-C18</f>
        <v>-336848639.5</v>
      </c>
    </row>
    <row r="19" spans="2:8" x14ac:dyDescent="0.2">
      <c r="B19" s="374" t="s">
        <v>304</v>
      </c>
      <c r="C19" s="210">
        <v>191869296.72999999</v>
      </c>
      <c r="D19" s="210">
        <v>0</v>
      </c>
      <c r="E19" s="210">
        <f t="shared" si="0"/>
        <v>191869296.72999999</v>
      </c>
      <c r="F19" s="210">
        <v>52528686.119999997</v>
      </c>
      <c r="G19" s="210">
        <v>52528686.119999997</v>
      </c>
      <c r="H19" s="210">
        <f t="shared" ref="H19:H40" si="3">G19-C19</f>
        <v>-139340610.60999998</v>
      </c>
    </row>
    <row r="20" spans="2:8" x14ac:dyDescent="0.2">
      <c r="B20" s="374" t="s">
        <v>305</v>
      </c>
      <c r="C20" s="210">
        <v>30441762.75</v>
      </c>
      <c r="D20" s="210">
        <v>0</v>
      </c>
      <c r="E20" s="210">
        <f t="shared" si="0"/>
        <v>30441762.75</v>
      </c>
      <c r="F20" s="210">
        <v>7053745.7800000003</v>
      </c>
      <c r="G20" s="210">
        <v>7053745.7800000003</v>
      </c>
      <c r="H20" s="210">
        <f t="shared" si="3"/>
        <v>-23388016.969999999</v>
      </c>
    </row>
    <row r="21" spans="2:8" x14ac:dyDescent="0.2">
      <c r="B21" s="374" t="s">
        <v>306</v>
      </c>
      <c r="C21" s="210">
        <v>1</v>
      </c>
      <c r="D21" s="210">
        <v>0</v>
      </c>
      <c r="E21" s="210">
        <f t="shared" si="0"/>
        <v>1</v>
      </c>
      <c r="F21" s="210">
        <v>0</v>
      </c>
      <c r="G21" s="210">
        <v>0</v>
      </c>
      <c r="H21" s="210">
        <f t="shared" si="3"/>
        <v>-1</v>
      </c>
    </row>
    <row r="22" spans="2:8" x14ac:dyDescent="0.2">
      <c r="B22" s="374" t="s">
        <v>307</v>
      </c>
      <c r="C22" s="210"/>
      <c r="D22" s="210"/>
      <c r="E22" s="210">
        <f t="shared" si="0"/>
        <v>0</v>
      </c>
      <c r="F22" s="210"/>
      <c r="G22" s="210"/>
      <c r="H22" s="210">
        <f t="shared" si="3"/>
        <v>0</v>
      </c>
    </row>
    <row r="23" spans="2:8" ht="25.5" x14ac:dyDescent="0.2">
      <c r="B23" s="375" t="s">
        <v>308</v>
      </c>
      <c r="C23" s="210">
        <v>141578.5</v>
      </c>
      <c r="D23" s="210">
        <v>0</v>
      </c>
      <c r="E23" s="210">
        <f t="shared" si="0"/>
        <v>141578.5</v>
      </c>
      <c r="F23" s="210">
        <v>36820.79</v>
      </c>
      <c r="G23" s="210">
        <v>36820.79</v>
      </c>
      <c r="H23" s="210">
        <f t="shared" si="3"/>
        <v>-104757.70999999999</v>
      </c>
    </row>
    <row r="24" spans="2:8" ht="25.5" x14ac:dyDescent="0.2">
      <c r="B24" s="375" t="s">
        <v>309</v>
      </c>
      <c r="C24" s="210"/>
      <c r="D24" s="210"/>
      <c r="E24" s="210">
        <f t="shared" si="0"/>
        <v>0</v>
      </c>
      <c r="F24" s="210"/>
      <c r="G24" s="210"/>
      <c r="H24" s="210">
        <f t="shared" si="3"/>
        <v>0</v>
      </c>
    </row>
    <row r="25" spans="2:8" x14ac:dyDescent="0.2">
      <c r="B25" s="374" t="s">
        <v>310</v>
      </c>
      <c r="C25" s="210"/>
      <c r="D25" s="210"/>
      <c r="E25" s="210">
        <f t="shared" si="0"/>
        <v>0</v>
      </c>
      <c r="F25" s="210"/>
      <c r="G25" s="210"/>
      <c r="H25" s="210">
        <f t="shared" si="3"/>
        <v>0</v>
      </c>
    </row>
    <row r="26" spans="2:8" x14ac:dyDescent="0.2">
      <c r="B26" s="374" t="s">
        <v>311</v>
      </c>
      <c r="C26" s="210">
        <v>18128406.550000001</v>
      </c>
      <c r="D26" s="210">
        <v>0</v>
      </c>
      <c r="E26" s="210">
        <f t="shared" si="0"/>
        <v>18128406.550000001</v>
      </c>
      <c r="F26" s="210">
        <v>4596838.2</v>
      </c>
      <c r="G26" s="210">
        <v>4596838.2</v>
      </c>
      <c r="H26" s="210">
        <f t="shared" si="3"/>
        <v>-13531568.350000001</v>
      </c>
    </row>
    <row r="27" spans="2:8" x14ac:dyDescent="0.2">
      <c r="B27" s="374" t="s">
        <v>312</v>
      </c>
      <c r="C27" s="210">
        <v>50000000</v>
      </c>
      <c r="D27" s="210">
        <v>0</v>
      </c>
      <c r="E27" s="210">
        <f t="shared" si="0"/>
        <v>50000000</v>
      </c>
      <c r="F27" s="210">
        <v>8171657</v>
      </c>
      <c r="G27" s="210">
        <v>8171657</v>
      </c>
      <c r="H27" s="210">
        <f t="shared" si="3"/>
        <v>-41828343</v>
      </c>
    </row>
    <row r="28" spans="2:8" ht="25.5" x14ac:dyDescent="0.2">
      <c r="B28" s="375" t="s">
        <v>313</v>
      </c>
      <c r="C28" s="210"/>
      <c r="D28" s="210"/>
      <c r="E28" s="210">
        <f t="shared" si="0"/>
        <v>0</v>
      </c>
      <c r="F28" s="210"/>
      <c r="G28" s="210"/>
      <c r="H28" s="210">
        <f t="shared" si="3"/>
        <v>0</v>
      </c>
    </row>
    <row r="29" spans="2:8" ht="25.5" x14ac:dyDescent="0.2">
      <c r="B29" s="372" t="s">
        <v>314</v>
      </c>
      <c r="C29" s="210">
        <f t="shared" ref="C29:H29" si="4">SUM(C30:C34)</f>
        <v>0</v>
      </c>
      <c r="D29" s="210">
        <f t="shared" si="4"/>
        <v>0</v>
      </c>
      <c r="E29" s="210">
        <f t="shared" si="4"/>
        <v>0</v>
      </c>
      <c r="F29" s="210">
        <f t="shared" si="4"/>
        <v>0</v>
      </c>
      <c r="G29" s="210">
        <f t="shared" si="4"/>
        <v>0</v>
      </c>
      <c r="H29" s="210">
        <f t="shared" si="4"/>
        <v>0</v>
      </c>
    </row>
    <row r="30" spans="2:8" x14ac:dyDescent="0.2">
      <c r="B30" s="374" t="s">
        <v>315</v>
      </c>
      <c r="C30" s="210"/>
      <c r="D30" s="210"/>
      <c r="E30" s="210">
        <f t="shared" si="0"/>
        <v>0</v>
      </c>
      <c r="F30" s="210"/>
      <c r="G30" s="210"/>
      <c r="H30" s="210">
        <f t="shared" si="3"/>
        <v>0</v>
      </c>
    </row>
    <row r="31" spans="2:8" x14ac:dyDescent="0.2">
      <c r="B31" s="374" t="s">
        <v>316</v>
      </c>
      <c r="C31" s="210"/>
      <c r="D31" s="210"/>
      <c r="E31" s="210">
        <f t="shared" si="0"/>
        <v>0</v>
      </c>
      <c r="F31" s="210"/>
      <c r="G31" s="210"/>
      <c r="H31" s="210">
        <f t="shared" si="3"/>
        <v>0</v>
      </c>
    </row>
    <row r="32" spans="2:8" x14ac:dyDescent="0.2">
      <c r="B32" s="374" t="s">
        <v>317</v>
      </c>
      <c r="C32" s="210"/>
      <c r="D32" s="210"/>
      <c r="E32" s="210">
        <f t="shared" si="0"/>
        <v>0</v>
      </c>
      <c r="F32" s="210"/>
      <c r="G32" s="210"/>
      <c r="H32" s="210">
        <f t="shared" si="3"/>
        <v>0</v>
      </c>
    </row>
    <row r="33" spans="2:8" ht="25.5" x14ac:dyDescent="0.2">
      <c r="B33" s="375" t="s">
        <v>318</v>
      </c>
      <c r="C33" s="210"/>
      <c r="D33" s="210"/>
      <c r="E33" s="210">
        <f t="shared" si="0"/>
        <v>0</v>
      </c>
      <c r="F33" s="210"/>
      <c r="G33" s="210"/>
      <c r="H33" s="210">
        <f t="shared" si="3"/>
        <v>0</v>
      </c>
    </row>
    <row r="34" spans="2:8" x14ac:dyDescent="0.2">
      <c r="B34" s="374" t="s">
        <v>319</v>
      </c>
      <c r="C34" s="210"/>
      <c r="D34" s="210"/>
      <c r="E34" s="210">
        <f t="shared" si="0"/>
        <v>0</v>
      </c>
      <c r="F34" s="210"/>
      <c r="G34" s="210"/>
      <c r="H34" s="210">
        <f t="shared" si="3"/>
        <v>0</v>
      </c>
    </row>
    <row r="35" spans="2:8" x14ac:dyDescent="0.2">
      <c r="B35" s="371" t="s">
        <v>320</v>
      </c>
      <c r="C35" s="210"/>
      <c r="D35" s="210"/>
      <c r="E35" s="210">
        <f t="shared" si="0"/>
        <v>0</v>
      </c>
      <c r="F35" s="210"/>
      <c r="G35" s="210"/>
      <c r="H35" s="210">
        <f t="shared" si="3"/>
        <v>0</v>
      </c>
    </row>
    <row r="36" spans="2:8" x14ac:dyDescent="0.2">
      <c r="B36" s="371" t="s">
        <v>321</v>
      </c>
      <c r="C36" s="210">
        <f t="shared" ref="C36:H36" si="5">C37</f>
        <v>0</v>
      </c>
      <c r="D36" s="210">
        <f t="shared" si="5"/>
        <v>0</v>
      </c>
      <c r="E36" s="210">
        <f t="shared" si="5"/>
        <v>0</v>
      </c>
      <c r="F36" s="210">
        <f t="shared" si="5"/>
        <v>0</v>
      </c>
      <c r="G36" s="210">
        <f t="shared" si="5"/>
        <v>0</v>
      </c>
      <c r="H36" s="210">
        <f t="shared" si="5"/>
        <v>0</v>
      </c>
    </row>
    <row r="37" spans="2:8" x14ac:dyDescent="0.2">
      <c r="B37" s="374" t="s">
        <v>322</v>
      </c>
      <c r="C37" s="210"/>
      <c r="D37" s="210"/>
      <c r="E37" s="210">
        <f t="shared" si="0"/>
        <v>0</v>
      </c>
      <c r="F37" s="210"/>
      <c r="G37" s="210"/>
      <c r="H37" s="210">
        <f t="shared" si="3"/>
        <v>0</v>
      </c>
    </row>
    <row r="38" spans="2:8" x14ac:dyDescent="0.2">
      <c r="B38" s="371" t="s">
        <v>323</v>
      </c>
      <c r="C38" s="210">
        <f t="shared" ref="C38:H38" si="6">C39+C40</f>
        <v>4022023.29</v>
      </c>
      <c r="D38" s="210">
        <f t="shared" si="6"/>
        <v>0</v>
      </c>
      <c r="E38" s="210">
        <f t="shared" si="6"/>
        <v>4022023.29</v>
      </c>
      <c r="F38" s="210">
        <f t="shared" si="6"/>
        <v>919657.61</v>
      </c>
      <c r="G38" s="210">
        <f t="shared" si="6"/>
        <v>919657.61</v>
      </c>
      <c r="H38" s="210">
        <f t="shared" si="6"/>
        <v>-3102365.6799999997</v>
      </c>
    </row>
    <row r="39" spans="2:8" x14ac:dyDescent="0.2">
      <c r="B39" s="374" t="s">
        <v>324</v>
      </c>
      <c r="C39" s="210">
        <v>4022022.29</v>
      </c>
      <c r="D39" s="210">
        <v>0</v>
      </c>
      <c r="E39" s="210">
        <f t="shared" si="0"/>
        <v>4022022.29</v>
      </c>
      <c r="F39" s="210">
        <v>851540.39</v>
      </c>
      <c r="G39" s="210">
        <v>851540.39</v>
      </c>
      <c r="H39" s="210">
        <f t="shared" si="3"/>
        <v>-3170481.9</v>
      </c>
    </row>
    <row r="40" spans="2:8" x14ac:dyDescent="0.2">
      <c r="B40" s="374" t="s">
        <v>325</v>
      </c>
      <c r="C40" s="210">
        <v>1</v>
      </c>
      <c r="D40" s="210">
        <v>0</v>
      </c>
      <c r="E40" s="210">
        <f t="shared" si="0"/>
        <v>1</v>
      </c>
      <c r="F40" s="210">
        <v>68117.22</v>
      </c>
      <c r="G40" s="210">
        <v>68117.22</v>
      </c>
      <c r="H40" s="210">
        <f t="shared" si="3"/>
        <v>68116.22</v>
      </c>
    </row>
    <row r="41" spans="2:8" x14ac:dyDescent="0.2">
      <c r="B41" s="376"/>
      <c r="C41" s="210"/>
      <c r="D41" s="210"/>
      <c r="E41" s="210"/>
      <c r="F41" s="210"/>
      <c r="G41" s="210"/>
      <c r="H41" s="210"/>
    </row>
    <row r="42" spans="2:8" ht="25.5" x14ac:dyDescent="0.2">
      <c r="B42" s="377" t="s">
        <v>326</v>
      </c>
      <c r="C42" s="208">
        <f t="shared" ref="C42:H42" si="7">C10+C11+C12+C13+C14+C15+C16+C17+C29+C35+C36+C38</f>
        <v>1032714249.4499998</v>
      </c>
      <c r="D42" s="378">
        <f t="shared" si="7"/>
        <v>0</v>
      </c>
      <c r="E42" s="378">
        <f t="shared" si="7"/>
        <v>1032714249.4499998</v>
      </c>
      <c r="F42" s="378">
        <f t="shared" si="7"/>
        <v>302373948.49000001</v>
      </c>
      <c r="G42" s="378">
        <f t="shared" si="7"/>
        <v>302373948.49000001</v>
      </c>
      <c r="H42" s="378">
        <f t="shared" si="7"/>
        <v>-730340300.96000004</v>
      </c>
    </row>
    <row r="43" spans="2:8" x14ac:dyDescent="0.2">
      <c r="B43" s="379"/>
      <c r="C43" s="210"/>
      <c r="D43" s="379"/>
      <c r="E43" s="379"/>
      <c r="F43" s="379"/>
      <c r="G43" s="379"/>
      <c r="H43" s="379"/>
    </row>
    <row r="44" spans="2:8" ht="25.5" x14ac:dyDescent="0.2">
      <c r="B44" s="377" t="s">
        <v>327</v>
      </c>
      <c r="C44" s="380"/>
      <c r="D44" s="380"/>
      <c r="E44" s="380"/>
      <c r="F44" s="380"/>
      <c r="G44" s="380"/>
      <c r="H44" s="210"/>
    </row>
    <row r="45" spans="2:8" x14ac:dyDescent="0.2">
      <c r="B45" s="376"/>
      <c r="C45" s="210"/>
      <c r="D45" s="210"/>
      <c r="E45" s="210"/>
      <c r="F45" s="210"/>
      <c r="G45" s="210"/>
      <c r="H45" s="210"/>
    </row>
    <row r="46" spans="2:8" x14ac:dyDescent="0.2">
      <c r="B46" s="370" t="s">
        <v>328</v>
      </c>
      <c r="C46" s="210"/>
      <c r="D46" s="210"/>
      <c r="E46" s="210"/>
      <c r="F46" s="210"/>
      <c r="G46" s="210"/>
      <c r="H46" s="210"/>
    </row>
    <row r="47" spans="2:8" x14ac:dyDescent="0.2">
      <c r="B47" s="371" t="s">
        <v>329</v>
      </c>
      <c r="C47" s="210">
        <f t="shared" ref="C47:H47" si="8">SUM(C48:C55)</f>
        <v>326298686.98000002</v>
      </c>
      <c r="D47" s="210">
        <f t="shared" si="8"/>
        <v>47159901.68</v>
      </c>
      <c r="E47" s="210">
        <f t="shared" si="8"/>
        <v>373458588.65999997</v>
      </c>
      <c r="F47" s="210">
        <f t="shared" si="8"/>
        <v>96979346.389999986</v>
      </c>
      <c r="G47" s="210">
        <f t="shared" si="8"/>
        <v>96979346.389999986</v>
      </c>
      <c r="H47" s="210">
        <f t="shared" si="8"/>
        <v>-229319340.59</v>
      </c>
    </row>
    <row r="48" spans="2:8" ht="25.5" x14ac:dyDescent="0.2">
      <c r="B48" s="375" t="s">
        <v>330</v>
      </c>
      <c r="C48" s="210"/>
      <c r="D48" s="210"/>
      <c r="E48" s="210">
        <f t="shared" ref="E48:E65" si="9">C48+D48</f>
        <v>0</v>
      </c>
      <c r="F48" s="210"/>
      <c r="G48" s="210"/>
      <c r="H48" s="210">
        <f t="shared" ref="H48:H65" si="10">G48-C48</f>
        <v>0</v>
      </c>
    </row>
    <row r="49" spans="2:8" ht="25.5" x14ac:dyDescent="0.2">
      <c r="B49" s="375" t="s">
        <v>331</v>
      </c>
      <c r="C49" s="210"/>
      <c r="D49" s="210"/>
      <c r="E49" s="210">
        <f t="shared" si="9"/>
        <v>0</v>
      </c>
      <c r="F49" s="210"/>
      <c r="G49" s="210"/>
      <c r="H49" s="210">
        <f t="shared" si="10"/>
        <v>0</v>
      </c>
    </row>
    <row r="50" spans="2:8" ht="25.5" x14ac:dyDescent="0.2">
      <c r="B50" s="375" t="s">
        <v>332</v>
      </c>
      <c r="C50" s="210">
        <v>62960210</v>
      </c>
      <c r="D50" s="210">
        <v>9333776</v>
      </c>
      <c r="E50" s="210">
        <f t="shared" si="9"/>
        <v>72293986</v>
      </c>
      <c r="F50" s="210">
        <v>21688195.82</v>
      </c>
      <c r="G50" s="210">
        <v>21688195.82</v>
      </c>
      <c r="H50" s="210">
        <f t="shared" si="10"/>
        <v>-41272014.18</v>
      </c>
    </row>
    <row r="51" spans="2:8" ht="38.25" x14ac:dyDescent="0.2">
      <c r="B51" s="375" t="s">
        <v>333</v>
      </c>
      <c r="C51" s="210">
        <v>263338476.97999999</v>
      </c>
      <c r="D51" s="210">
        <v>37826125.68</v>
      </c>
      <c r="E51" s="210">
        <f t="shared" si="9"/>
        <v>301164602.65999997</v>
      </c>
      <c r="F51" s="210">
        <v>75291150.569999993</v>
      </c>
      <c r="G51" s="210">
        <v>75291150.569999993</v>
      </c>
      <c r="H51" s="210">
        <f t="shared" si="10"/>
        <v>-188047326.41</v>
      </c>
    </row>
    <row r="52" spans="2:8" x14ac:dyDescent="0.2">
      <c r="B52" s="375" t="s">
        <v>334</v>
      </c>
      <c r="C52" s="210"/>
      <c r="D52" s="210"/>
      <c r="E52" s="210">
        <f t="shared" si="9"/>
        <v>0</v>
      </c>
      <c r="F52" s="210"/>
      <c r="G52" s="210"/>
      <c r="H52" s="210">
        <f t="shared" si="10"/>
        <v>0</v>
      </c>
    </row>
    <row r="53" spans="2:8" ht="25.5" x14ac:dyDescent="0.2">
      <c r="B53" s="375" t="s">
        <v>335</v>
      </c>
      <c r="C53" s="210"/>
      <c r="D53" s="210"/>
      <c r="E53" s="210">
        <f t="shared" si="9"/>
        <v>0</v>
      </c>
      <c r="F53" s="210"/>
      <c r="G53" s="210"/>
      <c r="H53" s="210">
        <f t="shared" si="10"/>
        <v>0</v>
      </c>
    </row>
    <row r="54" spans="2:8" ht="25.5" x14ac:dyDescent="0.2">
      <c r="B54" s="375" t="s">
        <v>336</v>
      </c>
      <c r="C54" s="210"/>
      <c r="D54" s="210"/>
      <c r="E54" s="210">
        <f t="shared" si="9"/>
        <v>0</v>
      </c>
      <c r="F54" s="210"/>
      <c r="G54" s="210"/>
      <c r="H54" s="210">
        <f t="shared" si="10"/>
        <v>0</v>
      </c>
    </row>
    <row r="55" spans="2:8" ht="25.5" x14ac:dyDescent="0.2">
      <c r="B55" s="375" t="s">
        <v>337</v>
      </c>
      <c r="C55" s="210"/>
      <c r="D55" s="210"/>
      <c r="E55" s="210">
        <f t="shared" si="9"/>
        <v>0</v>
      </c>
      <c r="F55" s="210"/>
      <c r="G55" s="210"/>
      <c r="H55" s="210">
        <f t="shared" si="10"/>
        <v>0</v>
      </c>
    </row>
    <row r="56" spans="2:8" x14ac:dyDescent="0.2">
      <c r="B56" s="372" t="s">
        <v>338</v>
      </c>
      <c r="C56" s="210">
        <f t="shared" ref="C56:H56" si="11">SUM(C57:C60)</f>
        <v>3</v>
      </c>
      <c r="D56" s="210">
        <f t="shared" si="11"/>
        <v>0</v>
      </c>
      <c r="E56" s="210">
        <f t="shared" si="11"/>
        <v>3</v>
      </c>
      <c r="F56" s="210">
        <f t="shared" si="11"/>
        <v>0</v>
      </c>
      <c r="G56" s="210">
        <f t="shared" si="11"/>
        <v>0</v>
      </c>
      <c r="H56" s="210">
        <f t="shared" si="11"/>
        <v>-3</v>
      </c>
    </row>
    <row r="57" spans="2:8" x14ac:dyDescent="0.2">
      <c r="B57" s="375" t="s">
        <v>339</v>
      </c>
      <c r="C57" s="210"/>
      <c r="D57" s="210"/>
      <c r="E57" s="210">
        <f t="shared" si="9"/>
        <v>0</v>
      </c>
      <c r="F57" s="210"/>
      <c r="G57" s="210"/>
      <c r="H57" s="210">
        <f t="shared" si="10"/>
        <v>0</v>
      </c>
    </row>
    <row r="58" spans="2:8" x14ac:dyDescent="0.2">
      <c r="B58" s="375" t="s">
        <v>340</v>
      </c>
      <c r="C58" s="210">
        <v>1</v>
      </c>
      <c r="D58" s="210">
        <v>0</v>
      </c>
      <c r="E58" s="210">
        <f t="shared" si="9"/>
        <v>1</v>
      </c>
      <c r="F58" s="210">
        <v>0</v>
      </c>
      <c r="G58" s="210">
        <v>0</v>
      </c>
      <c r="H58" s="210">
        <f t="shared" si="10"/>
        <v>-1</v>
      </c>
    </row>
    <row r="59" spans="2:8" x14ac:dyDescent="0.2">
      <c r="B59" s="375" t="s">
        <v>341</v>
      </c>
      <c r="C59" s="210">
        <v>1</v>
      </c>
      <c r="D59" s="210">
        <v>0</v>
      </c>
      <c r="E59" s="210">
        <f t="shared" si="9"/>
        <v>1</v>
      </c>
      <c r="F59" s="210">
        <v>0</v>
      </c>
      <c r="G59" s="210">
        <v>0</v>
      </c>
      <c r="H59" s="210">
        <f t="shared" si="10"/>
        <v>-1</v>
      </c>
    </row>
    <row r="60" spans="2:8" x14ac:dyDescent="0.2">
      <c r="B60" s="375" t="s">
        <v>342</v>
      </c>
      <c r="C60" s="210">
        <v>1</v>
      </c>
      <c r="D60" s="210">
        <v>0</v>
      </c>
      <c r="E60" s="210">
        <f t="shared" si="9"/>
        <v>1</v>
      </c>
      <c r="F60" s="210">
        <v>0</v>
      </c>
      <c r="G60" s="210">
        <v>0</v>
      </c>
      <c r="H60" s="210">
        <f t="shared" si="10"/>
        <v>-1</v>
      </c>
    </row>
    <row r="61" spans="2:8" x14ac:dyDescent="0.2">
      <c r="B61" s="372" t="s">
        <v>343</v>
      </c>
      <c r="C61" s="210">
        <f t="shared" ref="C61:H61" si="12">C62+C63</f>
        <v>0</v>
      </c>
      <c r="D61" s="210">
        <f t="shared" si="12"/>
        <v>0</v>
      </c>
      <c r="E61" s="210">
        <f t="shared" si="12"/>
        <v>0</v>
      </c>
      <c r="F61" s="210">
        <f t="shared" si="12"/>
        <v>0</v>
      </c>
      <c r="G61" s="210">
        <f t="shared" si="12"/>
        <v>0</v>
      </c>
      <c r="H61" s="210">
        <f t="shared" si="12"/>
        <v>0</v>
      </c>
    </row>
    <row r="62" spans="2:8" ht="25.5" x14ac:dyDescent="0.2">
      <c r="B62" s="375" t="s">
        <v>344</v>
      </c>
      <c r="C62" s="210"/>
      <c r="D62" s="210"/>
      <c r="E62" s="210">
        <f t="shared" si="9"/>
        <v>0</v>
      </c>
      <c r="F62" s="210"/>
      <c r="G62" s="210"/>
      <c r="H62" s="210">
        <f t="shared" si="10"/>
        <v>0</v>
      </c>
    </row>
    <row r="63" spans="2:8" x14ac:dyDescent="0.2">
      <c r="B63" s="375" t="s">
        <v>345</v>
      </c>
      <c r="C63" s="210"/>
      <c r="D63" s="210"/>
      <c r="E63" s="210">
        <f t="shared" si="9"/>
        <v>0</v>
      </c>
      <c r="F63" s="210"/>
      <c r="G63" s="210"/>
      <c r="H63" s="210">
        <f t="shared" si="10"/>
        <v>0</v>
      </c>
    </row>
    <row r="64" spans="2:8" ht="38.25" x14ac:dyDescent="0.2">
      <c r="B64" s="372" t="s">
        <v>346</v>
      </c>
      <c r="C64" s="210"/>
      <c r="D64" s="210"/>
      <c r="E64" s="210">
        <f t="shared" si="9"/>
        <v>0</v>
      </c>
      <c r="F64" s="210"/>
      <c r="G64" s="210"/>
      <c r="H64" s="210">
        <f t="shared" si="10"/>
        <v>0</v>
      </c>
    </row>
    <row r="65" spans="2:8" x14ac:dyDescent="0.2">
      <c r="B65" s="381" t="s">
        <v>347</v>
      </c>
      <c r="C65" s="214"/>
      <c r="D65" s="214"/>
      <c r="E65" s="214">
        <f t="shared" si="9"/>
        <v>0</v>
      </c>
      <c r="F65" s="214"/>
      <c r="G65" s="214"/>
      <c r="H65" s="214">
        <f t="shared" si="10"/>
        <v>0</v>
      </c>
    </row>
    <row r="66" spans="2:8" x14ac:dyDescent="0.2">
      <c r="B66" s="376"/>
      <c r="C66" s="210"/>
      <c r="D66" s="210"/>
      <c r="E66" s="210"/>
      <c r="F66" s="210"/>
      <c r="G66" s="210"/>
      <c r="H66" s="210"/>
    </row>
    <row r="67" spans="2:8" ht="25.5" x14ac:dyDescent="0.2">
      <c r="B67" s="377" t="s">
        <v>348</v>
      </c>
      <c r="C67" s="208">
        <f t="shared" ref="C67:H67" si="13">C47+C56+C61+C64+C65</f>
        <v>326298689.98000002</v>
      </c>
      <c r="D67" s="208">
        <f t="shared" si="13"/>
        <v>47159901.68</v>
      </c>
      <c r="E67" s="208">
        <f t="shared" si="13"/>
        <v>373458591.65999997</v>
      </c>
      <c r="F67" s="208">
        <f t="shared" si="13"/>
        <v>96979346.389999986</v>
      </c>
      <c r="G67" s="208">
        <f t="shared" si="13"/>
        <v>96979346.389999986</v>
      </c>
      <c r="H67" s="208">
        <f t="shared" si="13"/>
        <v>-229319343.59</v>
      </c>
    </row>
    <row r="68" spans="2:8" x14ac:dyDescent="0.2">
      <c r="B68" s="382"/>
      <c r="C68" s="210"/>
      <c r="D68" s="210"/>
      <c r="E68" s="210"/>
      <c r="F68" s="210"/>
      <c r="G68" s="210"/>
      <c r="H68" s="210"/>
    </row>
    <row r="69" spans="2:8" x14ac:dyDescent="0.2">
      <c r="B69" s="377" t="s">
        <v>349</v>
      </c>
      <c r="C69" s="208">
        <f t="shared" ref="C69:H69" si="14">C70</f>
        <v>0</v>
      </c>
      <c r="D69" s="208">
        <f t="shared" si="14"/>
        <v>0</v>
      </c>
      <c r="E69" s="208">
        <f t="shared" si="14"/>
        <v>0</v>
      </c>
      <c r="F69" s="208">
        <f t="shared" si="14"/>
        <v>0</v>
      </c>
      <c r="G69" s="208">
        <f t="shared" si="14"/>
        <v>0</v>
      </c>
      <c r="H69" s="208">
        <f t="shared" si="14"/>
        <v>0</v>
      </c>
    </row>
    <row r="70" spans="2:8" x14ac:dyDescent="0.2">
      <c r="B70" s="382" t="s">
        <v>350</v>
      </c>
      <c r="C70" s="210"/>
      <c r="D70" s="210"/>
      <c r="E70" s="210">
        <f>C70+D70</f>
        <v>0</v>
      </c>
      <c r="F70" s="210"/>
      <c r="G70" s="210"/>
      <c r="H70" s="210">
        <f>G70-C70</f>
        <v>0</v>
      </c>
    </row>
    <row r="71" spans="2:8" x14ac:dyDescent="0.2">
      <c r="B71" s="382"/>
      <c r="C71" s="210"/>
      <c r="D71" s="210"/>
      <c r="E71" s="210"/>
      <c r="F71" s="210"/>
      <c r="G71" s="210"/>
      <c r="H71" s="210"/>
    </row>
    <row r="72" spans="2:8" x14ac:dyDescent="0.2">
      <c r="B72" s="377" t="s">
        <v>351</v>
      </c>
      <c r="C72" s="208">
        <f t="shared" ref="C72:H72" si="15">C42+C67+C69</f>
        <v>1359012939.4299998</v>
      </c>
      <c r="D72" s="208">
        <f t="shared" si="15"/>
        <v>47159901.68</v>
      </c>
      <c r="E72" s="208">
        <f t="shared" si="15"/>
        <v>1406172841.1099997</v>
      </c>
      <c r="F72" s="208">
        <f t="shared" si="15"/>
        <v>399353294.88</v>
      </c>
      <c r="G72" s="208">
        <f t="shared" si="15"/>
        <v>399353294.88</v>
      </c>
      <c r="H72" s="208">
        <f t="shared" si="15"/>
        <v>-959659644.55000007</v>
      </c>
    </row>
    <row r="73" spans="2:8" x14ac:dyDescent="0.2">
      <c r="B73" s="382"/>
      <c r="C73" s="210"/>
      <c r="D73" s="210"/>
      <c r="E73" s="210"/>
      <c r="F73" s="210"/>
      <c r="G73" s="210"/>
      <c r="H73" s="210"/>
    </row>
    <row r="74" spans="2:8" x14ac:dyDescent="0.2">
      <c r="B74" s="377" t="s">
        <v>289</v>
      </c>
      <c r="C74" s="210"/>
      <c r="D74" s="210"/>
      <c r="E74" s="210"/>
      <c r="F74" s="210"/>
      <c r="G74" s="210"/>
      <c r="H74" s="210"/>
    </row>
    <row r="75" spans="2:8" ht="25.5" x14ac:dyDescent="0.2">
      <c r="B75" s="382" t="s">
        <v>352</v>
      </c>
      <c r="C75" s="210"/>
      <c r="D75" s="210"/>
      <c r="E75" s="210">
        <f>C75+D75</f>
        <v>0</v>
      </c>
      <c r="F75" s="210"/>
      <c r="G75" s="210"/>
      <c r="H75" s="210">
        <f>G75-C75</f>
        <v>0</v>
      </c>
    </row>
    <row r="76" spans="2:8" ht="25.5" x14ac:dyDescent="0.2">
      <c r="B76" s="382" t="s">
        <v>353</v>
      </c>
      <c r="C76" s="210"/>
      <c r="D76" s="210"/>
      <c r="E76" s="210">
        <f>C76+D76</f>
        <v>0</v>
      </c>
      <c r="F76" s="210"/>
      <c r="G76" s="210"/>
      <c r="H76" s="210">
        <f>G76-C76</f>
        <v>0</v>
      </c>
    </row>
    <row r="77" spans="2:8" ht="25.5" x14ac:dyDescent="0.2">
      <c r="B77" s="377" t="s">
        <v>354</v>
      </c>
      <c r="C77" s="208">
        <f t="shared" ref="C77:H77" si="16">SUM(C75:C76)</f>
        <v>0</v>
      </c>
      <c r="D77" s="208">
        <f t="shared" si="16"/>
        <v>0</v>
      </c>
      <c r="E77" s="208">
        <f t="shared" si="16"/>
        <v>0</v>
      </c>
      <c r="F77" s="208">
        <f t="shared" si="16"/>
        <v>0</v>
      </c>
      <c r="G77" s="208">
        <f t="shared" si="16"/>
        <v>0</v>
      </c>
      <c r="H77" s="208">
        <f t="shared" si="16"/>
        <v>0</v>
      </c>
    </row>
    <row r="78" spans="2:8" ht="13.5" thickBot="1" x14ac:dyDescent="0.25">
      <c r="B78" s="383"/>
      <c r="C78" s="202"/>
      <c r="D78" s="384"/>
      <c r="E78" s="202"/>
      <c r="F78" s="384"/>
      <c r="G78" s="384"/>
      <c r="H78" s="202"/>
    </row>
  </sheetData>
  <mergeCells count="11"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</mergeCells>
  <pageMargins left="0.70866141732283472" right="0.70866141732283472" top="0.74803149606299213" bottom="0.74803149606299213" header="0.31496062992125984" footer="0.31496062992125984"/>
  <pageSetup scale="66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F42"/>
  <sheetViews>
    <sheetView zoomScale="110" zoomScaleNormal="110" workbookViewId="0">
      <selection activeCell="F35" sqref="F35"/>
    </sheetView>
  </sheetViews>
  <sheetFormatPr baseColWidth="10" defaultRowHeight="12" x14ac:dyDescent="0.2"/>
  <cols>
    <col min="1" max="1" width="5.5703125" style="318" customWidth="1"/>
    <col min="2" max="2" width="49.7109375" style="318" customWidth="1"/>
    <col min="3" max="16384" width="11.42578125" style="318"/>
  </cols>
  <sheetData>
    <row r="1" spans="1:5" x14ac:dyDescent="0.2">
      <c r="A1" s="315"/>
      <c r="B1" s="316"/>
      <c r="C1" s="316"/>
      <c r="D1" s="316"/>
      <c r="E1" s="317"/>
    </row>
    <row r="2" spans="1:5" x14ac:dyDescent="0.2">
      <c r="A2" s="319" t="s">
        <v>0</v>
      </c>
      <c r="B2" s="320"/>
      <c r="C2" s="320"/>
      <c r="D2" s="320"/>
      <c r="E2" s="321"/>
    </row>
    <row r="3" spans="1:5" x14ac:dyDescent="0.2">
      <c r="A3" s="322" t="s">
        <v>274</v>
      </c>
      <c r="B3" s="323"/>
      <c r="C3" s="323"/>
      <c r="D3" s="323"/>
      <c r="E3" s="324"/>
    </row>
    <row r="4" spans="1:5" x14ac:dyDescent="0.2">
      <c r="A4" s="325" t="s">
        <v>2</v>
      </c>
      <c r="B4" s="326"/>
      <c r="C4" s="326"/>
      <c r="D4" s="326"/>
      <c r="E4" s="327"/>
    </row>
    <row r="5" spans="1:5" x14ac:dyDescent="0.2">
      <c r="A5" s="328"/>
      <c r="B5" s="328"/>
      <c r="C5" s="328"/>
      <c r="D5" s="328"/>
      <c r="E5" s="328"/>
    </row>
    <row r="6" spans="1:5" ht="13.5" x14ac:dyDescent="0.2">
      <c r="A6" s="234" t="s">
        <v>95</v>
      </c>
      <c r="B6" s="236"/>
      <c r="C6" s="241" t="s">
        <v>6</v>
      </c>
      <c r="D6" s="241" t="s">
        <v>9</v>
      </c>
      <c r="E6" s="241" t="s">
        <v>275</v>
      </c>
    </row>
    <row r="7" spans="1:5" ht="12.75" thickBot="1" x14ac:dyDescent="0.25">
      <c r="A7" s="329"/>
      <c r="B7" s="330"/>
      <c r="C7" s="331"/>
      <c r="D7" s="331"/>
      <c r="E7" s="331"/>
    </row>
    <row r="8" spans="1:5" ht="12.75" thickBot="1" x14ac:dyDescent="0.25">
      <c r="A8" s="332" t="s">
        <v>276</v>
      </c>
      <c r="B8" s="333"/>
      <c r="C8" s="334">
        <f>C9+C10</f>
        <v>1359012939.4300001</v>
      </c>
      <c r="D8" s="334">
        <f>D9+D10</f>
        <v>399353294.88</v>
      </c>
      <c r="E8" s="334">
        <f>E9+E10</f>
        <v>399353294.88</v>
      </c>
    </row>
    <row r="9" spans="1:5" x14ac:dyDescent="0.2">
      <c r="A9" s="335"/>
      <c r="B9" s="336" t="s">
        <v>277</v>
      </c>
      <c r="C9" s="337">
        <v>1359012939.4300001</v>
      </c>
      <c r="D9" s="337">
        <v>399353294.88</v>
      </c>
      <c r="E9" s="337">
        <v>399353294.88</v>
      </c>
    </row>
    <row r="10" spans="1:5" x14ac:dyDescent="0.2">
      <c r="A10" s="338"/>
      <c r="B10" s="339" t="s">
        <v>278</v>
      </c>
      <c r="C10" s="340">
        <v>0</v>
      </c>
      <c r="D10" s="340">
        <v>0</v>
      </c>
      <c r="E10" s="340">
        <v>0</v>
      </c>
    </row>
    <row r="11" spans="1:5" ht="12.75" thickBot="1" x14ac:dyDescent="0.25">
      <c r="A11" s="341"/>
      <c r="B11" s="342"/>
      <c r="C11" s="343"/>
      <c r="D11" s="343"/>
      <c r="E11" s="343"/>
    </row>
    <row r="12" spans="1:5" ht="12.75" thickBot="1" x14ac:dyDescent="0.25">
      <c r="A12" s="344" t="s">
        <v>279</v>
      </c>
      <c r="B12" s="345"/>
      <c r="C12" s="346">
        <f>C13+C14</f>
        <v>1237825712.54</v>
      </c>
      <c r="D12" s="346">
        <f>D13+D14</f>
        <v>225524330.16</v>
      </c>
      <c r="E12" s="346">
        <f>E13+E14</f>
        <v>223146754.00999999</v>
      </c>
    </row>
    <row r="13" spans="1:5" x14ac:dyDescent="0.2">
      <c r="A13" s="335"/>
      <c r="B13" s="336" t="s">
        <v>280</v>
      </c>
      <c r="C13" s="337">
        <v>1237825712.54</v>
      </c>
      <c r="D13" s="337">
        <v>225524330.16</v>
      </c>
      <c r="E13" s="337">
        <v>223146754.00999999</v>
      </c>
    </row>
    <row r="14" spans="1:5" x14ac:dyDescent="0.2">
      <c r="A14" s="338"/>
      <c r="B14" s="339" t="s">
        <v>281</v>
      </c>
      <c r="C14" s="340">
        <v>0</v>
      </c>
      <c r="D14" s="340">
        <v>0</v>
      </c>
      <c r="E14" s="340">
        <v>0</v>
      </c>
    </row>
    <row r="15" spans="1:5" ht="12.75" thickBot="1" x14ac:dyDescent="0.25">
      <c r="A15" s="347"/>
      <c r="B15" s="348"/>
      <c r="C15" s="349"/>
      <c r="D15" s="349"/>
      <c r="E15" s="349"/>
    </row>
    <row r="16" spans="1:5" ht="12.75" thickBot="1" x14ac:dyDescent="0.25">
      <c r="A16" s="344" t="s">
        <v>282</v>
      </c>
      <c r="B16" s="345"/>
      <c r="C16" s="346">
        <f>C8-C12</f>
        <v>121187226.8900001</v>
      </c>
      <c r="D16" s="346">
        <f>D8-D12</f>
        <v>173828964.72</v>
      </c>
      <c r="E16" s="346">
        <f>E8-E12</f>
        <v>176206540.87</v>
      </c>
    </row>
    <row r="17" spans="1:5" x14ac:dyDescent="0.2">
      <c r="A17" s="328"/>
      <c r="B17" s="328"/>
      <c r="C17" s="328"/>
      <c r="D17" s="328"/>
      <c r="E17" s="328"/>
    </row>
    <row r="18" spans="1:5" ht="13.5" x14ac:dyDescent="0.2">
      <c r="A18" s="234" t="s">
        <v>95</v>
      </c>
      <c r="B18" s="236"/>
      <c r="C18" s="241" t="s">
        <v>6</v>
      </c>
      <c r="D18" s="241" t="s">
        <v>9</v>
      </c>
      <c r="E18" s="241" t="s">
        <v>275</v>
      </c>
    </row>
    <row r="19" spans="1:5" ht="12.75" thickBot="1" x14ac:dyDescent="0.25">
      <c r="A19" s="341"/>
      <c r="B19" s="342"/>
      <c r="C19" s="350"/>
      <c r="D19" s="350"/>
      <c r="E19" s="350"/>
    </row>
    <row r="20" spans="1:5" ht="12.75" thickBot="1" x14ac:dyDescent="0.25">
      <c r="A20" s="344" t="s">
        <v>283</v>
      </c>
      <c r="B20" s="345"/>
      <c r="C20" s="346">
        <f>C16</f>
        <v>121187226.8900001</v>
      </c>
      <c r="D20" s="346">
        <f>D16</f>
        <v>173828964.72</v>
      </c>
      <c r="E20" s="346">
        <f>E16</f>
        <v>176206540.87</v>
      </c>
    </row>
    <row r="21" spans="1:5" ht="12.75" thickBot="1" x14ac:dyDescent="0.25">
      <c r="A21" s="351"/>
      <c r="B21" s="352"/>
      <c r="C21" s="353"/>
      <c r="D21" s="353"/>
      <c r="E21" s="353"/>
    </row>
    <row r="22" spans="1:5" ht="12.75" thickBot="1" x14ac:dyDescent="0.25">
      <c r="A22" s="344" t="s">
        <v>284</v>
      </c>
      <c r="B22" s="345"/>
      <c r="C22" s="354">
        <v>13248987.83</v>
      </c>
      <c r="D22" s="354">
        <v>8839029.9499999993</v>
      </c>
      <c r="E22" s="355">
        <v>6960136.2300000004</v>
      </c>
    </row>
    <row r="23" spans="1:5" ht="12.75" thickBot="1" x14ac:dyDescent="0.25">
      <c r="A23" s="356"/>
      <c r="B23" s="357"/>
      <c r="C23" s="353"/>
      <c r="D23" s="353"/>
      <c r="E23" s="353"/>
    </row>
    <row r="24" spans="1:5" ht="12.75" thickBot="1" x14ac:dyDescent="0.25">
      <c r="A24" s="344" t="s">
        <v>285</v>
      </c>
      <c r="B24" s="345"/>
      <c r="C24" s="358">
        <f>C20-C22</f>
        <v>107938239.06000011</v>
      </c>
      <c r="D24" s="358">
        <f>D20-D22</f>
        <v>164989934.77000001</v>
      </c>
      <c r="E24" s="358">
        <f>E20-E22</f>
        <v>169246404.64000002</v>
      </c>
    </row>
    <row r="25" spans="1:5" x14ac:dyDescent="0.2">
      <c r="A25" s="328"/>
      <c r="B25" s="328"/>
      <c r="C25" s="328"/>
      <c r="D25" s="328"/>
      <c r="E25" s="328"/>
    </row>
    <row r="26" spans="1:5" ht="13.5" x14ac:dyDescent="0.2">
      <c r="A26" s="234" t="s">
        <v>95</v>
      </c>
      <c r="B26" s="236"/>
      <c r="C26" s="241" t="s">
        <v>6</v>
      </c>
      <c r="D26" s="241" t="s">
        <v>9</v>
      </c>
      <c r="E26" s="241" t="s">
        <v>275</v>
      </c>
    </row>
    <row r="27" spans="1:5" ht="12.75" thickBot="1" x14ac:dyDescent="0.25">
      <c r="A27" s="341"/>
      <c r="B27" s="342"/>
      <c r="C27" s="359"/>
      <c r="D27" s="359"/>
      <c r="E27" s="359"/>
    </row>
    <row r="28" spans="1:5" ht="12.75" thickBot="1" x14ac:dyDescent="0.25">
      <c r="A28" s="344" t="s">
        <v>286</v>
      </c>
      <c r="B28" s="345"/>
      <c r="C28" s="354">
        <v>0</v>
      </c>
      <c r="D28" s="354">
        <v>0</v>
      </c>
      <c r="E28" s="355">
        <v>0</v>
      </c>
    </row>
    <row r="29" spans="1:5" ht="12.75" thickBot="1" x14ac:dyDescent="0.25">
      <c r="A29" s="351"/>
      <c r="B29" s="352"/>
      <c r="C29" s="360"/>
      <c r="D29" s="360"/>
      <c r="E29" s="360"/>
    </row>
    <row r="30" spans="1:5" ht="12.75" thickBot="1" x14ac:dyDescent="0.25">
      <c r="A30" s="344" t="s">
        <v>287</v>
      </c>
      <c r="B30" s="345"/>
      <c r="C30" s="354">
        <v>107938239.16</v>
      </c>
      <c r="D30" s="354">
        <v>23371188.829999998</v>
      </c>
      <c r="E30" s="355">
        <v>22047459.219999999</v>
      </c>
    </row>
    <row r="31" spans="1:5" ht="12.75" thickBot="1" x14ac:dyDescent="0.25">
      <c r="A31" s="356"/>
      <c r="B31" s="357"/>
      <c r="C31" s="353"/>
      <c r="D31" s="353"/>
      <c r="E31" s="353"/>
    </row>
    <row r="32" spans="1:5" ht="12.75" thickBot="1" x14ac:dyDescent="0.25">
      <c r="A32" s="344" t="s">
        <v>288</v>
      </c>
      <c r="B32" s="345"/>
      <c r="C32" s="358">
        <f>C28-C30</f>
        <v>-107938239.16</v>
      </c>
      <c r="D32" s="358">
        <f>D28-D30</f>
        <v>-23371188.829999998</v>
      </c>
      <c r="E32" s="358">
        <f>E28-E30</f>
        <v>-22047459.219999999</v>
      </c>
    </row>
    <row r="34" spans="1:6" s="362" customFormat="1" ht="42" customHeight="1" x14ac:dyDescent="0.2">
      <c r="A34" s="361"/>
      <c r="B34" s="361"/>
      <c r="C34" s="361"/>
      <c r="D34" s="361"/>
      <c r="E34" s="361"/>
    </row>
    <row r="35" spans="1:6" s="362" customFormat="1" ht="42.75" customHeight="1" x14ac:dyDescent="0.2">
      <c r="A35" s="361"/>
      <c r="B35" s="361"/>
      <c r="C35" s="361"/>
      <c r="D35" s="361"/>
      <c r="E35" s="361"/>
    </row>
    <row r="36" spans="1:6" s="362" customFormat="1" ht="18.75" customHeight="1" x14ac:dyDescent="0.2">
      <c r="A36" s="361"/>
      <c r="B36" s="361"/>
      <c r="C36" s="361"/>
      <c r="D36" s="361"/>
      <c r="E36" s="361"/>
    </row>
    <row r="40" spans="1:6" ht="15" customHeight="1" x14ac:dyDescent="0.2">
      <c r="A40" s="94"/>
      <c r="B40" s="94"/>
      <c r="D40" s="94"/>
      <c r="E40" s="94"/>
      <c r="F40" s="94"/>
    </row>
    <row r="41" spans="1:6" ht="15" customHeight="1" x14ac:dyDescent="0.2">
      <c r="A41" s="95"/>
      <c r="B41" s="95"/>
      <c r="D41" s="95"/>
      <c r="E41" s="95"/>
      <c r="F41" s="95"/>
    </row>
    <row r="42" spans="1:6" ht="30" customHeight="1" x14ac:dyDescent="0.2"/>
  </sheetData>
  <mergeCells count="19">
    <mergeCell ref="A36:E36"/>
    <mergeCell ref="A26:B26"/>
    <mergeCell ref="A28:B28"/>
    <mergeCell ref="A30:B30"/>
    <mergeCell ref="A32:B32"/>
    <mergeCell ref="A34:E34"/>
    <mergeCell ref="A35:E35"/>
    <mergeCell ref="A12:B12"/>
    <mergeCell ref="A16:B16"/>
    <mergeCell ref="A18:B18"/>
    <mergeCell ref="A20:B20"/>
    <mergeCell ref="A22:B22"/>
    <mergeCell ref="A24:B24"/>
    <mergeCell ref="A1:E1"/>
    <mergeCell ref="A2:E2"/>
    <mergeCell ref="A3:E3"/>
    <mergeCell ref="A4:E4"/>
    <mergeCell ref="A6:B6"/>
    <mergeCell ref="A8:B8"/>
  </mergeCells>
  <pageMargins left="0.7" right="0.7" top="1.38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B2:G29"/>
  <sheetViews>
    <sheetView workbookViewId="0">
      <selection activeCell="C23" sqref="C23"/>
    </sheetView>
  </sheetViews>
  <sheetFormatPr baseColWidth="10" defaultRowHeight="12" x14ac:dyDescent="0.2"/>
  <cols>
    <col min="1" max="1" width="3.85546875" style="328" customWidth="1"/>
    <col min="2" max="2" width="4.42578125" style="328" customWidth="1"/>
    <col min="3" max="3" width="45.7109375" style="328" customWidth="1"/>
    <col min="4" max="4" width="18.5703125" style="328" customWidth="1"/>
    <col min="5" max="5" width="22.7109375" style="328" customWidth="1"/>
    <col min="6" max="6" width="11.42578125" style="328"/>
    <col min="7" max="7" width="11.7109375" style="328" customWidth="1"/>
    <col min="8" max="16384" width="11.42578125" style="328"/>
  </cols>
  <sheetData>
    <row r="2" spans="2:5" x14ac:dyDescent="0.2">
      <c r="B2" s="385" t="s">
        <v>0</v>
      </c>
      <c r="C2" s="386"/>
      <c r="D2" s="386"/>
      <c r="E2" s="387"/>
    </row>
    <row r="3" spans="2:5" ht="12" customHeight="1" x14ac:dyDescent="0.2">
      <c r="B3" s="388" t="s">
        <v>389</v>
      </c>
      <c r="C3" s="389"/>
      <c r="D3" s="389"/>
      <c r="E3" s="390"/>
    </row>
    <row r="4" spans="2:5" x14ac:dyDescent="0.2">
      <c r="B4" s="410" t="s">
        <v>356</v>
      </c>
      <c r="C4" s="411"/>
      <c r="D4" s="411"/>
      <c r="E4" s="412"/>
    </row>
    <row r="5" spans="2:5" x14ac:dyDescent="0.2">
      <c r="B5" s="391" t="s">
        <v>390</v>
      </c>
      <c r="C5" s="392"/>
      <c r="D5" s="392"/>
      <c r="E5" s="393"/>
    </row>
    <row r="6" spans="2:5" x14ac:dyDescent="0.2">
      <c r="B6" s="413"/>
      <c r="C6" s="413"/>
      <c r="D6" s="414"/>
      <c r="E6" s="413"/>
    </row>
    <row r="7" spans="2:5" x14ac:dyDescent="0.2">
      <c r="B7" s="397" t="s">
        <v>391</v>
      </c>
      <c r="C7" s="398"/>
      <c r="D7" s="415"/>
      <c r="E7" s="400">
        <v>399353294.88</v>
      </c>
    </row>
    <row r="8" spans="2:5" x14ac:dyDescent="0.2">
      <c r="B8" s="416"/>
      <c r="C8" s="416"/>
      <c r="D8" s="417"/>
      <c r="E8" s="418"/>
    </row>
    <row r="9" spans="2:5" x14ac:dyDescent="0.2">
      <c r="B9" s="419" t="s">
        <v>392</v>
      </c>
      <c r="C9" s="419"/>
      <c r="D9" s="420"/>
      <c r="E9" s="421">
        <f>SUM(D9:D15)</f>
        <v>0</v>
      </c>
    </row>
    <row r="10" spans="2:5" x14ac:dyDescent="0.2">
      <c r="B10" s="422"/>
      <c r="C10" s="423" t="s">
        <v>393</v>
      </c>
      <c r="D10" s="424">
        <v>0</v>
      </c>
      <c r="E10" s="425"/>
    </row>
    <row r="11" spans="2:5" x14ac:dyDescent="0.2">
      <c r="B11" s="422"/>
      <c r="C11" s="423" t="s">
        <v>394</v>
      </c>
      <c r="D11" s="424">
        <v>0</v>
      </c>
      <c r="E11" s="425"/>
    </row>
    <row r="12" spans="2:5" ht="24" x14ac:dyDescent="0.2">
      <c r="B12" s="422"/>
      <c r="C12" s="423" t="s">
        <v>395</v>
      </c>
      <c r="D12" s="424">
        <v>0</v>
      </c>
      <c r="E12" s="425"/>
    </row>
    <row r="13" spans="2:5" x14ac:dyDescent="0.2">
      <c r="B13" s="422"/>
      <c r="C13" s="423" t="s">
        <v>396</v>
      </c>
      <c r="D13" s="424">
        <v>0</v>
      </c>
      <c r="E13" s="425"/>
    </row>
    <row r="14" spans="2:5" x14ac:dyDescent="0.2">
      <c r="B14" s="422"/>
      <c r="C14" s="423" t="s">
        <v>397</v>
      </c>
      <c r="D14" s="424">
        <v>0</v>
      </c>
      <c r="E14" s="425"/>
    </row>
    <row r="15" spans="2:5" x14ac:dyDescent="0.2">
      <c r="B15" s="426" t="s">
        <v>398</v>
      </c>
      <c r="C15" s="426"/>
      <c r="D15" s="424">
        <v>0</v>
      </c>
      <c r="E15" s="418"/>
    </row>
    <row r="16" spans="2:5" x14ac:dyDescent="0.2">
      <c r="B16" s="416"/>
      <c r="C16" s="416"/>
      <c r="D16" s="417"/>
    </row>
    <row r="17" spans="2:7" x14ac:dyDescent="0.2">
      <c r="B17" s="419" t="s">
        <v>399</v>
      </c>
      <c r="C17" s="419"/>
      <c r="D17" s="420"/>
      <c r="E17" s="421">
        <f>SUM(D18:D20)</f>
        <v>0</v>
      </c>
    </row>
    <row r="18" spans="2:7" x14ac:dyDescent="0.2">
      <c r="B18" s="427"/>
      <c r="C18" s="423" t="s">
        <v>400</v>
      </c>
      <c r="D18" s="424">
        <v>0</v>
      </c>
      <c r="E18" s="425"/>
    </row>
    <row r="19" spans="2:7" x14ac:dyDescent="0.2">
      <c r="B19" s="427"/>
      <c r="C19" s="423" t="s">
        <v>401</v>
      </c>
      <c r="D19" s="424">
        <v>0</v>
      </c>
      <c r="E19" s="425"/>
    </row>
    <row r="20" spans="2:7" x14ac:dyDescent="0.2">
      <c r="B20" s="428" t="s">
        <v>402</v>
      </c>
      <c r="C20" s="428"/>
      <c r="D20" s="424">
        <v>0</v>
      </c>
      <c r="E20" s="425"/>
    </row>
    <row r="21" spans="2:7" x14ac:dyDescent="0.2">
      <c r="B21" s="416"/>
      <c r="C21" s="416"/>
      <c r="D21" s="418"/>
      <c r="E21" s="418"/>
    </row>
    <row r="22" spans="2:7" x14ac:dyDescent="0.2">
      <c r="B22" s="397" t="s">
        <v>403</v>
      </c>
      <c r="C22" s="398"/>
      <c r="D22" s="399"/>
      <c r="E22" s="400">
        <f>+E7+E9-E17</f>
        <v>399353294.88</v>
      </c>
    </row>
    <row r="27" spans="2:7" ht="15" customHeight="1" x14ac:dyDescent="0.2">
      <c r="C27" s="275"/>
      <c r="E27" s="275"/>
      <c r="F27" s="275"/>
      <c r="G27" s="275"/>
    </row>
    <row r="28" spans="2:7" ht="15" customHeight="1" x14ac:dyDescent="0.2">
      <c r="C28" s="276"/>
      <c r="E28" s="276"/>
      <c r="F28" s="276"/>
      <c r="G28" s="276"/>
    </row>
    <row r="29" spans="2:7" ht="30" customHeight="1" x14ac:dyDescent="0.2"/>
  </sheetData>
  <mergeCells count="13">
    <mergeCell ref="B22:C22"/>
    <mergeCell ref="B9:C9"/>
    <mergeCell ref="B15:C15"/>
    <mergeCell ref="B16:C16"/>
    <mergeCell ref="B17:C17"/>
    <mergeCell ref="B20:C20"/>
    <mergeCell ref="B21:C21"/>
    <mergeCell ref="B2:E2"/>
    <mergeCell ref="B3:E3"/>
    <mergeCell ref="B4:E4"/>
    <mergeCell ref="B5:E5"/>
    <mergeCell ref="B7:C7"/>
    <mergeCell ref="B8:C8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fitToPage="1"/>
  </sheetPr>
  <dimension ref="B2:G47"/>
  <sheetViews>
    <sheetView workbookViewId="0">
      <selection activeCell="C9" sqref="C9"/>
    </sheetView>
  </sheetViews>
  <sheetFormatPr baseColWidth="10" defaultRowHeight="12" x14ac:dyDescent="0.2"/>
  <cols>
    <col min="1" max="1" width="3.5703125" style="318" customWidth="1"/>
    <col min="2" max="2" width="3.7109375" style="318" customWidth="1"/>
    <col min="3" max="3" width="68.140625" style="318" customWidth="1"/>
    <col min="4" max="4" width="21.42578125" style="318" customWidth="1"/>
    <col min="5" max="5" width="20.7109375" style="318" customWidth="1"/>
    <col min="6" max="6" width="16.7109375" style="318" customWidth="1"/>
    <col min="7" max="7" width="15" style="318" customWidth="1"/>
    <col min="8" max="16384" width="11.42578125" style="318"/>
  </cols>
  <sheetData>
    <row r="2" spans="2:5" x14ac:dyDescent="0.2">
      <c r="B2" s="385" t="s">
        <v>0</v>
      </c>
      <c r="C2" s="386"/>
      <c r="D2" s="386"/>
      <c r="E2" s="387"/>
    </row>
    <row r="3" spans="2:5" x14ac:dyDescent="0.2">
      <c r="B3" s="388" t="s">
        <v>355</v>
      </c>
      <c r="C3" s="389"/>
      <c r="D3" s="389"/>
      <c r="E3" s="390"/>
    </row>
    <row r="4" spans="2:5" x14ac:dyDescent="0.2">
      <c r="B4" s="391" t="s">
        <v>356</v>
      </c>
      <c r="C4" s="392"/>
      <c r="D4" s="392"/>
      <c r="E4" s="393"/>
    </row>
    <row r="5" spans="2:5" s="396" customFormat="1" x14ac:dyDescent="0.2">
      <c r="B5" s="394"/>
      <c r="C5" s="394"/>
      <c r="D5" s="395"/>
      <c r="E5" s="394"/>
    </row>
    <row r="6" spans="2:5" x14ac:dyDescent="0.2">
      <c r="B6" s="397" t="s">
        <v>357</v>
      </c>
      <c r="C6" s="398"/>
      <c r="D6" s="399"/>
      <c r="E6" s="400">
        <v>257734548.94</v>
      </c>
    </row>
    <row r="7" spans="2:5" x14ac:dyDescent="0.2">
      <c r="B7" s="401"/>
      <c r="C7" s="401"/>
      <c r="D7" s="399"/>
      <c r="E7" s="399"/>
    </row>
    <row r="8" spans="2:5" x14ac:dyDescent="0.2">
      <c r="B8" s="402" t="s">
        <v>358</v>
      </c>
      <c r="C8" s="402"/>
      <c r="D8" s="403"/>
      <c r="E8" s="404">
        <f>SUM(D9:D29)</f>
        <v>23752132.829999998</v>
      </c>
    </row>
    <row r="9" spans="2:5" x14ac:dyDescent="0.2">
      <c r="B9" s="405"/>
      <c r="C9" s="406" t="s">
        <v>359</v>
      </c>
      <c r="D9" s="407">
        <v>0</v>
      </c>
      <c r="E9" s="408"/>
    </row>
    <row r="10" spans="2:5" x14ac:dyDescent="0.2">
      <c r="B10" s="405"/>
      <c r="C10" s="406" t="s">
        <v>360</v>
      </c>
      <c r="D10" s="407">
        <v>0</v>
      </c>
      <c r="E10" s="408"/>
    </row>
    <row r="11" spans="2:5" x14ac:dyDescent="0.2">
      <c r="B11" s="405"/>
      <c r="C11" s="406" t="s">
        <v>361</v>
      </c>
      <c r="D11" s="407">
        <v>380944</v>
      </c>
      <c r="E11" s="408"/>
    </row>
    <row r="12" spans="2:5" x14ac:dyDescent="0.2">
      <c r="B12" s="405"/>
      <c r="C12" s="406" t="s">
        <v>362</v>
      </c>
      <c r="D12" s="407">
        <v>0</v>
      </c>
      <c r="E12" s="408"/>
    </row>
    <row r="13" spans="2:5" x14ac:dyDescent="0.2">
      <c r="B13" s="405"/>
      <c r="C13" s="406" t="s">
        <v>363</v>
      </c>
      <c r="D13" s="407">
        <v>0</v>
      </c>
      <c r="E13" s="408"/>
    </row>
    <row r="14" spans="2:5" x14ac:dyDescent="0.2">
      <c r="B14" s="405"/>
      <c r="C14" s="406" t="s">
        <v>364</v>
      </c>
      <c r="D14" s="407">
        <v>0</v>
      </c>
      <c r="E14" s="408"/>
    </row>
    <row r="15" spans="2:5" x14ac:dyDescent="0.2">
      <c r="B15" s="405"/>
      <c r="C15" s="406" t="s">
        <v>365</v>
      </c>
      <c r="D15" s="407">
        <v>0</v>
      </c>
      <c r="E15" s="408"/>
    </row>
    <row r="16" spans="2:5" x14ac:dyDescent="0.2">
      <c r="B16" s="405"/>
      <c r="C16" s="406" t="s">
        <v>366</v>
      </c>
      <c r="D16" s="407">
        <v>0</v>
      </c>
      <c r="E16" s="408"/>
    </row>
    <row r="17" spans="2:5" x14ac:dyDescent="0.2">
      <c r="B17" s="405"/>
      <c r="C17" s="406" t="s">
        <v>367</v>
      </c>
      <c r="D17" s="407">
        <v>0</v>
      </c>
      <c r="E17" s="408"/>
    </row>
    <row r="18" spans="2:5" x14ac:dyDescent="0.2">
      <c r="B18" s="405"/>
      <c r="C18" s="406" t="s">
        <v>368</v>
      </c>
      <c r="D18" s="407">
        <v>0</v>
      </c>
      <c r="E18" s="408"/>
    </row>
    <row r="19" spans="2:5" x14ac:dyDescent="0.2">
      <c r="B19" s="405"/>
      <c r="C19" s="406" t="s">
        <v>369</v>
      </c>
      <c r="D19" s="407">
        <v>0</v>
      </c>
      <c r="E19" s="408"/>
    </row>
    <row r="20" spans="2:5" x14ac:dyDescent="0.2">
      <c r="B20" s="405"/>
      <c r="C20" s="406" t="s">
        <v>370</v>
      </c>
      <c r="D20" s="407">
        <v>0</v>
      </c>
      <c r="E20" s="408"/>
    </row>
    <row r="21" spans="2:5" x14ac:dyDescent="0.2">
      <c r="B21" s="405"/>
      <c r="C21" s="406" t="s">
        <v>371</v>
      </c>
      <c r="D21" s="407">
        <v>0</v>
      </c>
      <c r="E21" s="408"/>
    </row>
    <row r="22" spans="2:5" x14ac:dyDescent="0.2">
      <c r="B22" s="405"/>
      <c r="C22" s="406" t="s">
        <v>372</v>
      </c>
      <c r="D22" s="407">
        <v>0</v>
      </c>
      <c r="E22" s="408"/>
    </row>
    <row r="23" spans="2:5" x14ac:dyDescent="0.2">
      <c r="B23" s="405"/>
      <c r="C23" s="406" t="s">
        <v>373</v>
      </c>
      <c r="D23" s="407">
        <v>23371188.829999998</v>
      </c>
      <c r="E23" s="408"/>
    </row>
    <row r="24" spans="2:5" x14ac:dyDescent="0.2">
      <c r="B24" s="405"/>
      <c r="C24" s="406" t="s">
        <v>374</v>
      </c>
      <c r="D24" s="407">
        <v>0</v>
      </c>
      <c r="E24" s="408"/>
    </row>
    <row r="25" spans="2:5" x14ac:dyDescent="0.2">
      <c r="B25" s="405"/>
      <c r="C25" s="406" t="s">
        <v>375</v>
      </c>
      <c r="D25" s="407">
        <v>0</v>
      </c>
      <c r="E25" s="408"/>
    </row>
    <row r="26" spans="2:5" x14ac:dyDescent="0.2">
      <c r="B26" s="405"/>
      <c r="C26" s="406" t="s">
        <v>376</v>
      </c>
      <c r="D26" s="407">
        <v>0</v>
      </c>
      <c r="E26" s="408"/>
    </row>
    <row r="27" spans="2:5" x14ac:dyDescent="0.2">
      <c r="B27" s="405"/>
      <c r="C27" s="406" t="s">
        <v>377</v>
      </c>
      <c r="D27" s="407">
        <v>0</v>
      </c>
      <c r="E27" s="408"/>
    </row>
    <row r="28" spans="2:5" x14ac:dyDescent="0.2">
      <c r="B28" s="405"/>
      <c r="C28" s="406" t="s">
        <v>378</v>
      </c>
      <c r="D28" s="407">
        <v>0</v>
      </c>
      <c r="E28" s="408"/>
    </row>
    <row r="29" spans="2:5" x14ac:dyDescent="0.2">
      <c r="B29" s="409" t="s">
        <v>379</v>
      </c>
      <c r="C29" s="409"/>
      <c r="D29" s="407">
        <v>0</v>
      </c>
      <c r="E29" s="408"/>
    </row>
    <row r="30" spans="2:5" x14ac:dyDescent="0.2">
      <c r="B30" s="401"/>
      <c r="C30" s="401"/>
      <c r="D30" s="399"/>
      <c r="E30" s="399"/>
    </row>
    <row r="31" spans="2:5" x14ac:dyDescent="0.2">
      <c r="B31" s="402" t="s">
        <v>380</v>
      </c>
      <c r="C31" s="402"/>
      <c r="D31" s="403"/>
      <c r="E31" s="404">
        <f>SUM(D32:D38)</f>
        <v>0</v>
      </c>
    </row>
    <row r="32" spans="2:5" x14ac:dyDescent="0.2">
      <c r="B32" s="405"/>
      <c r="C32" s="406" t="s">
        <v>381</v>
      </c>
      <c r="D32" s="407">
        <v>0</v>
      </c>
      <c r="E32" s="408"/>
    </row>
    <row r="33" spans="2:7" x14ac:dyDescent="0.2">
      <c r="B33" s="405"/>
      <c r="C33" s="406" t="s">
        <v>382</v>
      </c>
      <c r="D33" s="407">
        <v>0</v>
      </c>
      <c r="E33" s="408"/>
    </row>
    <row r="34" spans="2:7" x14ac:dyDescent="0.2">
      <c r="B34" s="405"/>
      <c r="C34" s="406" t="s">
        <v>383</v>
      </c>
      <c r="D34" s="407">
        <v>0</v>
      </c>
      <c r="E34" s="408"/>
    </row>
    <row r="35" spans="2:7" ht="24" x14ac:dyDescent="0.2">
      <c r="B35" s="405"/>
      <c r="C35" s="406" t="s">
        <v>384</v>
      </c>
      <c r="D35" s="407">
        <v>0</v>
      </c>
      <c r="E35" s="408"/>
    </row>
    <row r="36" spans="2:7" x14ac:dyDescent="0.2">
      <c r="B36" s="405"/>
      <c r="C36" s="406" t="s">
        <v>385</v>
      </c>
      <c r="D36" s="407">
        <v>0</v>
      </c>
      <c r="E36" s="408"/>
    </row>
    <row r="37" spans="2:7" x14ac:dyDescent="0.2">
      <c r="B37" s="405"/>
      <c r="C37" s="406" t="s">
        <v>386</v>
      </c>
      <c r="D37" s="407">
        <v>0</v>
      </c>
      <c r="E37" s="408"/>
    </row>
    <row r="38" spans="2:7" x14ac:dyDescent="0.2">
      <c r="B38" s="409" t="s">
        <v>387</v>
      </c>
      <c r="C38" s="409"/>
      <c r="D38" s="407">
        <v>0</v>
      </c>
      <c r="E38" s="408"/>
    </row>
    <row r="39" spans="2:7" x14ac:dyDescent="0.2">
      <c r="B39" s="401"/>
      <c r="C39" s="401"/>
      <c r="D39" s="399"/>
      <c r="E39" s="399"/>
    </row>
    <row r="40" spans="2:7" x14ac:dyDescent="0.2">
      <c r="B40" s="397" t="s">
        <v>388</v>
      </c>
      <c r="C40" s="398"/>
      <c r="D40" s="399"/>
      <c r="E40" s="400">
        <f>+E6-E8+E31</f>
        <v>233982416.11000001</v>
      </c>
    </row>
    <row r="45" spans="2:7" ht="15" customHeight="1" x14ac:dyDescent="0.2">
      <c r="C45" s="94"/>
      <c r="E45" s="94"/>
      <c r="F45" s="94"/>
      <c r="G45" s="94"/>
    </row>
    <row r="46" spans="2:7" ht="15" customHeight="1" x14ac:dyDescent="0.2">
      <c r="C46" s="95"/>
      <c r="E46" s="95"/>
      <c r="F46" s="95"/>
      <c r="G46" s="95"/>
    </row>
    <row r="47" spans="2:7" ht="30" customHeight="1" x14ac:dyDescent="0.2"/>
  </sheetData>
  <mergeCells count="12">
    <mergeCell ref="B29:C29"/>
    <mergeCell ref="B30:C30"/>
    <mergeCell ref="B31:C31"/>
    <mergeCell ref="B38:C38"/>
    <mergeCell ref="B39:C39"/>
    <mergeCell ref="B40:C40"/>
    <mergeCell ref="B2:E2"/>
    <mergeCell ref="B3:E3"/>
    <mergeCell ref="B4:E4"/>
    <mergeCell ref="B6:C6"/>
    <mergeCell ref="B7:C7"/>
    <mergeCell ref="B8:C8"/>
  </mergeCells>
  <pageMargins left="0.70866141732283472" right="0.70866141732283472" top="0.74803149606299213" bottom="0.74803149606299213" header="0.31496062992125984" footer="0.31496062992125984"/>
  <pageSetup scale="76" orientation="portrait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K46"/>
  <sheetViews>
    <sheetView showGridLines="0" showWhiteSpace="0" zoomScale="90" zoomScaleNormal="90" workbookViewId="0">
      <selection activeCell="B4" sqref="B4:J4"/>
    </sheetView>
  </sheetViews>
  <sheetFormatPr baseColWidth="10" defaultColWidth="0" defaultRowHeight="14.25" customHeight="1" zeroHeight="1" x14ac:dyDescent="0.2"/>
  <cols>
    <col min="1" max="1" width="2.7109375" style="217" customWidth="1"/>
    <col min="2" max="2" width="2.140625" style="217" customWidth="1"/>
    <col min="3" max="3" width="2.28515625" style="217" customWidth="1"/>
    <col min="4" max="4" width="44.5703125" style="217" customWidth="1"/>
    <col min="5" max="5" width="12.28515625" style="217" bestFit="1" customWidth="1"/>
    <col min="6" max="6" width="13.5703125" style="217" bestFit="1" customWidth="1"/>
    <col min="7" max="7" width="12.28515625" style="217" bestFit="1" customWidth="1"/>
    <col min="8" max="9" width="10.85546875" style="217" bestFit="1" customWidth="1"/>
    <col min="10" max="10" width="12.28515625" style="217" bestFit="1" customWidth="1"/>
    <col min="11" max="11" width="2.85546875" style="217" customWidth="1"/>
    <col min="12" max="16384" width="11.42578125" style="217" hidden="1"/>
  </cols>
  <sheetData>
    <row r="1" spans="2:10" ht="8.25" customHeight="1" x14ac:dyDescent="0.2"/>
    <row r="2" spans="2:10" ht="15" x14ac:dyDescent="0.25">
      <c r="B2" s="218"/>
      <c r="C2" s="219"/>
      <c r="D2" s="219"/>
      <c r="E2" s="219"/>
      <c r="F2" s="219"/>
      <c r="G2" s="219"/>
      <c r="H2" s="219"/>
      <c r="I2" s="219"/>
      <c r="J2" s="220"/>
    </row>
    <row r="3" spans="2:10" ht="15" x14ac:dyDescent="0.25">
      <c r="B3" s="221" t="s">
        <v>0</v>
      </c>
      <c r="C3" s="222"/>
      <c r="D3" s="222"/>
      <c r="E3" s="222"/>
      <c r="F3" s="222"/>
      <c r="G3" s="222"/>
      <c r="H3" s="222"/>
      <c r="I3" s="222"/>
      <c r="J3" s="223"/>
    </row>
    <row r="4" spans="2:10" ht="15" x14ac:dyDescent="0.25">
      <c r="B4" s="224" t="s">
        <v>221</v>
      </c>
      <c r="C4" s="225"/>
      <c r="D4" s="225"/>
      <c r="E4" s="225"/>
      <c r="F4" s="225"/>
      <c r="G4" s="225"/>
      <c r="H4" s="225"/>
      <c r="I4" s="225"/>
      <c r="J4" s="226"/>
    </row>
    <row r="5" spans="2:10" ht="15" x14ac:dyDescent="0.25">
      <c r="B5" s="224" t="s">
        <v>2</v>
      </c>
      <c r="C5" s="225"/>
      <c r="D5" s="225"/>
      <c r="E5" s="225"/>
      <c r="F5" s="225"/>
      <c r="G5" s="225"/>
      <c r="H5" s="225"/>
      <c r="I5" s="225"/>
      <c r="J5" s="226"/>
    </row>
    <row r="6" spans="2:10" ht="15" x14ac:dyDescent="0.25">
      <c r="B6" s="227"/>
      <c r="C6" s="228"/>
      <c r="D6" s="229"/>
      <c r="E6" s="229"/>
      <c r="F6" s="229"/>
      <c r="G6" s="229"/>
      <c r="H6" s="229"/>
      <c r="I6" s="229"/>
      <c r="J6" s="230"/>
    </row>
    <row r="7" spans="2:10" x14ac:dyDescent="0.2">
      <c r="B7" s="14"/>
      <c r="C7" s="14"/>
      <c r="D7" s="14"/>
      <c r="E7" s="14"/>
      <c r="F7" s="14"/>
      <c r="G7" s="14"/>
      <c r="H7" s="14"/>
      <c r="I7" s="14"/>
      <c r="J7" s="14"/>
    </row>
    <row r="8" spans="2:10" x14ac:dyDescent="0.2">
      <c r="B8" s="231" t="s">
        <v>95</v>
      </c>
      <c r="C8" s="232"/>
      <c r="D8" s="233"/>
      <c r="E8" s="234" t="s">
        <v>96</v>
      </c>
      <c r="F8" s="235"/>
      <c r="G8" s="235"/>
      <c r="H8" s="235"/>
      <c r="I8" s="236"/>
      <c r="J8" s="237" t="s">
        <v>97</v>
      </c>
    </row>
    <row r="9" spans="2:10" ht="24" x14ac:dyDescent="0.2">
      <c r="B9" s="238"/>
      <c r="C9" s="239"/>
      <c r="D9" s="240"/>
      <c r="E9" s="241" t="s">
        <v>98</v>
      </c>
      <c r="F9" s="242" t="s">
        <v>44</v>
      </c>
      <c r="G9" s="243" t="s">
        <v>8</v>
      </c>
      <c r="H9" s="243" t="s">
        <v>9</v>
      </c>
      <c r="I9" s="244" t="s">
        <v>45</v>
      </c>
      <c r="J9" s="245"/>
    </row>
    <row r="10" spans="2:10" x14ac:dyDescent="0.2">
      <c r="B10" s="246"/>
      <c r="C10" s="247"/>
      <c r="D10" s="248"/>
      <c r="E10" s="249">
        <v>1</v>
      </c>
      <c r="F10" s="249">
        <v>2</v>
      </c>
      <c r="G10" s="249" t="s">
        <v>99</v>
      </c>
      <c r="H10" s="249">
        <v>4</v>
      </c>
      <c r="I10" s="250">
        <v>5</v>
      </c>
      <c r="J10" s="249" t="s">
        <v>100</v>
      </c>
    </row>
    <row r="11" spans="2:10" s="255" customFormat="1" x14ac:dyDescent="0.2">
      <c r="B11" s="251" t="s">
        <v>222</v>
      </c>
      <c r="C11" s="252"/>
      <c r="D11" s="253"/>
      <c r="E11" s="254">
        <f t="shared" ref="E11:J11" si="0">SUM(E12,E15,E24,E28,E31,E36)</f>
        <v>1359012939.53</v>
      </c>
      <c r="F11" s="254">
        <f t="shared" si="0"/>
        <v>47159901.68</v>
      </c>
      <c r="G11" s="254">
        <f t="shared" si="0"/>
        <v>1406172841.21</v>
      </c>
      <c r="H11" s="254">
        <f t="shared" si="0"/>
        <v>257734548.94</v>
      </c>
      <c r="I11" s="254">
        <f t="shared" si="0"/>
        <v>252154349.46000001</v>
      </c>
      <c r="J11" s="254">
        <f t="shared" si="0"/>
        <v>1148438292.27</v>
      </c>
    </row>
    <row r="12" spans="2:10" s="255" customFormat="1" x14ac:dyDescent="0.2">
      <c r="B12" s="256"/>
      <c r="C12" s="257" t="s">
        <v>223</v>
      </c>
      <c r="D12" s="258"/>
      <c r="E12" s="259">
        <f t="shared" ref="E12:J12" si="1">SUM(E13:E14)</f>
        <v>0</v>
      </c>
      <c r="F12" s="259">
        <f t="shared" si="1"/>
        <v>0</v>
      </c>
      <c r="G12" s="259">
        <f t="shared" si="1"/>
        <v>0</v>
      </c>
      <c r="H12" s="259">
        <f t="shared" si="1"/>
        <v>0</v>
      </c>
      <c r="I12" s="259">
        <f t="shared" si="1"/>
        <v>0</v>
      </c>
      <c r="J12" s="259">
        <f t="shared" si="1"/>
        <v>0</v>
      </c>
    </row>
    <row r="13" spans="2:10" s="255" customFormat="1" x14ac:dyDescent="0.2">
      <c r="B13" s="256"/>
      <c r="C13" s="260"/>
      <c r="D13" s="261" t="s">
        <v>224</v>
      </c>
      <c r="E13" s="262">
        <v>0</v>
      </c>
      <c r="F13" s="263">
        <v>0</v>
      </c>
      <c r="G13" s="264">
        <f>SUM(E13:F13)</f>
        <v>0</v>
      </c>
      <c r="H13" s="263">
        <v>0</v>
      </c>
      <c r="I13" s="263">
        <v>0</v>
      </c>
      <c r="J13" s="265">
        <f>(G13-H13)</f>
        <v>0</v>
      </c>
    </row>
    <row r="14" spans="2:10" s="255" customFormat="1" x14ac:dyDescent="0.2">
      <c r="B14" s="256"/>
      <c r="C14" s="260"/>
      <c r="D14" s="261" t="s">
        <v>225</v>
      </c>
      <c r="E14" s="262">
        <v>0</v>
      </c>
      <c r="F14" s="263">
        <v>0</v>
      </c>
      <c r="G14" s="264">
        <f>SUM(E14:F14)</f>
        <v>0</v>
      </c>
      <c r="H14" s="263">
        <v>0</v>
      </c>
      <c r="I14" s="263">
        <v>0</v>
      </c>
      <c r="J14" s="265">
        <f>(G14-H14)</f>
        <v>0</v>
      </c>
    </row>
    <row r="15" spans="2:10" s="255" customFormat="1" x14ac:dyDescent="0.2">
      <c r="B15" s="256"/>
      <c r="C15" s="257" t="s">
        <v>226</v>
      </c>
      <c r="D15" s="258"/>
      <c r="E15" s="259">
        <f t="shared" ref="E15:J15" si="2">SUM(E16:E23)</f>
        <v>1359012939.53</v>
      </c>
      <c r="F15" s="259">
        <f t="shared" si="2"/>
        <v>47159901.68</v>
      </c>
      <c r="G15" s="259">
        <f t="shared" si="2"/>
        <v>1406172841.21</v>
      </c>
      <c r="H15" s="259">
        <f t="shared" si="2"/>
        <v>257734548.94</v>
      </c>
      <c r="I15" s="259">
        <f t="shared" si="2"/>
        <v>252154349.46000001</v>
      </c>
      <c r="J15" s="259">
        <f t="shared" si="2"/>
        <v>1148438292.27</v>
      </c>
    </row>
    <row r="16" spans="2:10" s="255" customFormat="1" x14ac:dyDescent="0.2">
      <c r="B16" s="256"/>
      <c r="C16" s="260"/>
      <c r="D16" s="261" t="s">
        <v>227</v>
      </c>
      <c r="E16" s="262">
        <v>1359012939.53</v>
      </c>
      <c r="F16" s="263">
        <v>47159901.68</v>
      </c>
      <c r="G16" s="264">
        <f>SUM(E16:F16)</f>
        <v>1406172841.21</v>
      </c>
      <c r="H16" s="263">
        <v>257734548.94</v>
      </c>
      <c r="I16" s="263">
        <v>252154349.46000001</v>
      </c>
      <c r="J16" s="265">
        <f>(G16-H16)</f>
        <v>1148438292.27</v>
      </c>
    </row>
    <row r="17" spans="2:10" s="255" customFormat="1" x14ac:dyDescent="0.2">
      <c r="B17" s="256"/>
      <c r="C17" s="260"/>
      <c r="D17" s="261" t="s">
        <v>228</v>
      </c>
      <c r="E17" s="262">
        <v>0</v>
      </c>
      <c r="F17" s="263">
        <v>0</v>
      </c>
      <c r="G17" s="264">
        <f t="shared" ref="G17:G23" si="3">SUM(E17:F17)</f>
        <v>0</v>
      </c>
      <c r="H17" s="263">
        <v>0</v>
      </c>
      <c r="I17" s="263">
        <v>0</v>
      </c>
      <c r="J17" s="265">
        <f t="shared" ref="J17:J23" si="4">(G17-H17)</f>
        <v>0</v>
      </c>
    </row>
    <row r="18" spans="2:10" s="255" customFormat="1" ht="24" x14ac:dyDescent="0.2">
      <c r="B18" s="256"/>
      <c r="C18" s="260"/>
      <c r="D18" s="261" t="s">
        <v>229</v>
      </c>
      <c r="E18" s="262">
        <v>0</v>
      </c>
      <c r="F18" s="263">
        <v>0</v>
      </c>
      <c r="G18" s="264">
        <f t="shared" si="3"/>
        <v>0</v>
      </c>
      <c r="H18" s="263">
        <v>0</v>
      </c>
      <c r="I18" s="263">
        <v>0</v>
      </c>
      <c r="J18" s="265">
        <f t="shared" si="4"/>
        <v>0</v>
      </c>
    </row>
    <row r="19" spans="2:10" s="255" customFormat="1" x14ac:dyDescent="0.2">
      <c r="B19" s="256"/>
      <c r="C19" s="260"/>
      <c r="D19" s="261" t="s">
        <v>230</v>
      </c>
      <c r="E19" s="262">
        <v>0</v>
      </c>
      <c r="F19" s="263">
        <v>0</v>
      </c>
      <c r="G19" s="264">
        <f t="shared" si="3"/>
        <v>0</v>
      </c>
      <c r="H19" s="263">
        <v>0</v>
      </c>
      <c r="I19" s="263">
        <v>0</v>
      </c>
      <c r="J19" s="265">
        <f t="shared" si="4"/>
        <v>0</v>
      </c>
    </row>
    <row r="20" spans="2:10" s="255" customFormat="1" x14ac:dyDescent="0.2">
      <c r="B20" s="256"/>
      <c r="C20" s="260"/>
      <c r="D20" s="261" t="s">
        <v>231</v>
      </c>
      <c r="E20" s="262">
        <v>0</v>
      </c>
      <c r="F20" s="263">
        <v>0</v>
      </c>
      <c r="G20" s="264">
        <f t="shared" si="3"/>
        <v>0</v>
      </c>
      <c r="H20" s="263">
        <v>0</v>
      </c>
      <c r="I20" s="263">
        <v>0</v>
      </c>
      <c r="J20" s="265">
        <f t="shared" si="4"/>
        <v>0</v>
      </c>
    </row>
    <row r="21" spans="2:10" s="255" customFormat="1" ht="24" x14ac:dyDescent="0.2">
      <c r="B21" s="256"/>
      <c r="C21" s="260"/>
      <c r="D21" s="261" t="s">
        <v>232</v>
      </c>
      <c r="E21" s="262">
        <v>0</v>
      </c>
      <c r="F21" s="263">
        <v>0</v>
      </c>
      <c r="G21" s="264">
        <f t="shared" si="3"/>
        <v>0</v>
      </c>
      <c r="H21" s="263">
        <v>0</v>
      </c>
      <c r="I21" s="263">
        <v>0</v>
      </c>
      <c r="J21" s="265">
        <f t="shared" si="4"/>
        <v>0</v>
      </c>
    </row>
    <row r="22" spans="2:10" s="255" customFormat="1" x14ac:dyDescent="0.2">
      <c r="B22" s="256"/>
      <c r="C22" s="260"/>
      <c r="D22" s="261" t="s">
        <v>233</v>
      </c>
      <c r="E22" s="262">
        <v>0</v>
      </c>
      <c r="F22" s="263">
        <v>0</v>
      </c>
      <c r="G22" s="264">
        <f t="shared" si="3"/>
        <v>0</v>
      </c>
      <c r="H22" s="263">
        <v>0</v>
      </c>
      <c r="I22" s="263">
        <v>0</v>
      </c>
      <c r="J22" s="265">
        <f t="shared" si="4"/>
        <v>0</v>
      </c>
    </row>
    <row r="23" spans="2:10" s="255" customFormat="1" x14ac:dyDescent="0.2">
      <c r="B23" s="256"/>
      <c r="C23" s="260"/>
      <c r="D23" s="261" t="s">
        <v>234</v>
      </c>
      <c r="E23" s="262">
        <v>0</v>
      </c>
      <c r="F23" s="263">
        <v>0</v>
      </c>
      <c r="G23" s="264">
        <f t="shared" si="3"/>
        <v>0</v>
      </c>
      <c r="H23" s="263">
        <v>0</v>
      </c>
      <c r="I23" s="263">
        <v>0</v>
      </c>
      <c r="J23" s="265">
        <f t="shared" si="4"/>
        <v>0</v>
      </c>
    </row>
    <row r="24" spans="2:10" s="255" customFormat="1" x14ac:dyDescent="0.2">
      <c r="B24" s="256"/>
      <c r="C24" s="257" t="s">
        <v>235</v>
      </c>
      <c r="D24" s="258"/>
      <c r="E24" s="259">
        <f t="shared" ref="E24:J24" si="5">SUM(E25:E27)</f>
        <v>0</v>
      </c>
      <c r="F24" s="259">
        <f t="shared" si="5"/>
        <v>0</v>
      </c>
      <c r="G24" s="259">
        <f t="shared" si="5"/>
        <v>0</v>
      </c>
      <c r="H24" s="259">
        <f t="shared" si="5"/>
        <v>0</v>
      </c>
      <c r="I24" s="259">
        <f t="shared" si="5"/>
        <v>0</v>
      </c>
      <c r="J24" s="259">
        <f t="shared" si="5"/>
        <v>0</v>
      </c>
    </row>
    <row r="25" spans="2:10" s="255" customFormat="1" ht="24" x14ac:dyDescent="0.2">
      <c r="B25" s="256"/>
      <c r="C25" s="260"/>
      <c r="D25" s="261" t="s">
        <v>236</v>
      </c>
      <c r="E25" s="262">
        <v>0</v>
      </c>
      <c r="F25" s="263">
        <v>0</v>
      </c>
      <c r="G25" s="264">
        <f>SUM(E25:F25)</f>
        <v>0</v>
      </c>
      <c r="H25" s="263">
        <v>0</v>
      </c>
      <c r="I25" s="263">
        <v>0</v>
      </c>
      <c r="J25" s="265">
        <f>(G25-H25)</f>
        <v>0</v>
      </c>
    </row>
    <row r="26" spans="2:10" s="255" customFormat="1" ht="24" x14ac:dyDescent="0.2">
      <c r="B26" s="256"/>
      <c r="C26" s="260"/>
      <c r="D26" s="261" t="s">
        <v>237</v>
      </c>
      <c r="E26" s="262">
        <v>0</v>
      </c>
      <c r="F26" s="263">
        <v>0</v>
      </c>
      <c r="G26" s="264">
        <f>SUM(E26:F26)</f>
        <v>0</v>
      </c>
      <c r="H26" s="263">
        <v>0</v>
      </c>
      <c r="I26" s="263">
        <v>0</v>
      </c>
      <c r="J26" s="265">
        <f>(G26-H26)</f>
        <v>0</v>
      </c>
    </row>
    <row r="27" spans="2:10" s="255" customFormat="1" x14ac:dyDescent="0.2">
      <c r="B27" s="256"/>
      <c r="C27" s="260"/>
      <c r="D27" s="261" t="s">
        <v>238</v>
      </c>
      <c r="E27" s="262">
        <v>0</v>
      </c>
      <c r="F27" s="263">
        <v>0</v>
      </c>
      <c r="G27" s="264">
        <f>SUM(E27:F27)</f>
        <v>0</v>
      </c>
      <c r="H27" s="263">
        <v>0</v>
      </c>
      <c r="I27" s="263">
        <v>0</v>
      </c>
      <c r="J27" s="265">
        <f>(G27-H27)</f>
        <v>0</v>
      </c>
    </row>
    <row r="28" spans="2:10" s="255" customFormat="1" x14ac:dyDescent="0.2">
      <c r="B28" s="256"/>
      <c r="C28" s="257" t="s">
        <v>239</v>
      </c>
      <c r="D28" s="258"/>
      <c r="E28" s="259">
        <f t="shared" ref="E28:J28" si="6">SUM(E29:E30)</f>
        <v>0</v>
      </c>
      <c r="F28" s="259">
        <f t="shared" si="6"/>
        <v>0</v>
      </c>
      <c r="G28" s="259">
        <f t="shared" si="6"/>
        <v>0</v>
      </c>
      <c r="H28" s="259">
        <f t="shared" si="6"/>
        <v>0</v>
      </c>
      <c r="I28" s="259">
        <f t="shared" si="6"/>
        <v>0</v>
      </c>
      <c r="J28" s="259">
        <f t="shared" si="6"/>
        <v>0</v>
      </c>
    </row>
    <row r="29" spans="2:10" s="255" customFormat="1" ht="24" x14ac:dyDescent="0.2">
      <c r="B29" s="256"/>
      <c r="C29" s="260"/>
      <c r="D29" s="261" t="s">
        <v>240</v>
      </c>
      <c r="E29" s="262">
        <v>0</v>
      </c>
      <c r="F29" s="263">
        <v>0</v>
      </c>
      <c r="G29" s="264">
        <f>SUM(E29:F29)</f>
        <v>0</v>
      </c>
      <c r="H29" s="263">
        <v>0</v>
      </c>
      <c r="I29" s="263">
        <v>0</v>
      </c>
      <c r="J29" s="265">
        <f>(G29-H29)</f>
        <v>0</v>
      </c>
    </row>
    <row r="30" spans="2:10" s="255" customFormat="1" x14ac:dyDescent="0.2">
      <c r="B30" s="256"/>
      <c r="C30" s="260"/>
      <c r="D30" s="261" t="s">
        <v>241</v>
      </c>
      <c r="E30" s="262">
        <v>0</v>
      </c>
      <c r="F30" s="263">
        <v>0</v>
      </c>
      <c r="G30" s="264">
        <f>SUM(E30:F30)</f>
        <v>0</v>
      </c>
      <c r="H30" s="263">
        <v>0</v>
      </c>
      <c r="I30" s="263">
        <v>0</v>
      </c>
      <c r="J30" s="265">
        <f>(G30-H30)</f>
        <v>0</v>
      </c>
    </row>
    <row r="31" spans="2:10" s="255" customFormat="1" x14ac:dyDescent="0.2">
      <c r="B31" s="256"/>
      <c r="C31" s="257" t="s">
        <v>242</v>
      </c>
      <c r="D31" s="258"/>
      <c r="E31" s="259">
        <f t="shared" ref="E31:J31" si="7">SUM(E32:E35)</f>
        <v>0</v>
      </c>
      <c r="F31" s="259">
        <f t="shared" si="7"/>
        <v>0</v>
      </c>
      <c r="G31" s="259">
        <f t="shared" si="7"/>
        <v>0</v>
      </c>
      <c r="H31" s="259">
        <f t="shared" si="7"/>
        <v>0</v>
      </c>
      <c r="I31" s="259">
        <f t="shared" si="7"/>
        <v>0</v>
      </c>
      <c r="J31" s="259">
        <f t="shared" si="7"/>
        <v>0</v>
      </c>
    </row>
    <row r="32" spans="2:10" s="255" customFormat="1" x14ac:dyDescent="0.2">
      <c r="B32" s="256"/>
      <c r="C32" s="260"/>
      <c r="D32" s="261" t="s">
        <v>243</v>
      </c>
      <c r="E32" s="262">
        <v>0</v>
      </c>
      <c r="F32" s="263">
        <v>0</v>
      </c>
      <c r="G32" s="264">
        <f>SUM(E32:F32)</f>
        <v>0</v>
      </c>
      <c r="H32" s="263">
        <v>0</v>
      </c>
      <c r="I32" s="263">
        <v>0</v>
      </c>
      <c r="J32" s="265">
        <f>(G32-H32)</f>
        <v>0</v>
      </c>
    </row>
    <row r="33" spans="2:10" s="255" customFormat="1" x14ac:dyDescent="0.2">
      <c r="B33" s="256"/>
      <c r="C33" s="260"/>
      <c r="D33" s="261" t="s">
        <v>244</v>
      </c>
      <c r="E33" s="262">
        <v>0</v>
      </c>
      <c r="F33" s="263">
        <v>0</v>
      </c>
      <c r="G33" s="264">
        <f>SUM(E33:F33)</f>
        <v>0</v>
      </c>
      <c r="H33" s="263">
        <v>0</v>
      </c>
      <c r="I33" s="263">
        <v>0</v>
      </c>
      <c r="J33" s="265">
        <f>(G33-H33)</f>
        <v>0</v>
      </c>
    </row>
    <row r="34" spans="2:10" s="255" customFormat="1" x14ac:dyDescent="0.2">
      <c r="B34" s="256"/>
      <c r="C34" s="260"/>
      <c r="D34" s="261" t="s">
        <v>245</v>
      </c>
      <c r="E34" s="262">
        <v>0</v>
      </c>
      <c r="F34" s="263">
        <v>0</v>
      </c>
      <c r="G34" s="264">
        <f>SUM(E34:F34)</f>
        <v>0</v>
      </c>
      <c r="H34" s="263">
        <v>0</v>
      </c>
      <c r="I34" s="263">
        <v>0</v>
      </c>
      <c r="J34" s="265">
        <f>(G34-H34)</f>
        <v>0</v>
      </c>
    </row>
    <row r="35" spans="2:10" s="255" customFormat="1" ht="24" x14ac:dyDescent="0.2">
      <c r="B35" s="256"/>
      <c r="C35" s="260"/>
      <c r="D35" s="261" t="s">
        <v>246</v>
      </c>
      <c r="E35" s="262">
        <v>0</v>
      </c>
      <c r="F35" s="263">
        <v>0</v>
      </c>
      <c r="G35" s="264">
        <f>SUM(E35:F35)</f>
        <v>0</v>
      </c>
      <c r="H35" s="263">
        <v>0</v>
      </c>
      <c r="I35" s="263">
        <v>0</v>
      </c>
      <c r="J35" s="265">
        <f>(G35-H35)</f>
        <v>0</v>
      </c>
    </row>
    <row r="36" spans="2:10" s="255" customFormat="1" x14ac:dyDescent="0.2">
      <c r="B36" s="256"/>
      <c r="C36" s="257" t="s">
        <v>247</v>
      </c>
      <c r="D36" s="258"/>
      <c r="E36" s="259">
        <f t="shared" ref="E36:J36" si="8">SUM(E37)</f>
        <v>0</v>
      </c>
      <c r="F36" s="259">
        <f t="shared" si="8"/>
        <v>0</v>
      </c>
      <c r="G36" s="259">
        <f t="shared" si="8"/>
        <v>0</v>
      </c>
      <c r="H36" s="259">
        <f t="shared" si="8"/>
        <v>0</v>
      </c>
      <c r="I36" s="259">
        <f t="shared" si="8"/>
        <v>0</v>
      </c>
      <c r="J36" s="259">
        <f t="shared" si="8"/>
        <v>0</v>
      </c>
    </row>
    <row r="37" spans="2:10" s="255" customFormat="1" x14ac:dyDescent="0.2">
      <c r="B37" s="256"/>
      <c r="C37" s="260"/>
      <c r="D37" s="261" t="s">
        <v>248</v>
      </c>
      <c r="E37" s="262">
        <v>0</v>
      </c>
      <c r="F37" s="263">
        <v>0</v>
      </c>
      <c r="G37" s="264">
        <f>SUM(E37:F37)</f>
        <v>0</v>
      </c>
      <c r="H37" s="263">
        <v>0</v>
      </c>
      <c r="I37" s="263">
        <v>0</v>
      </c>
      <c r="J37" s="265">
        <f>(G37-H37)</f>
        <v>0</v>
      </c>
    </row>
    <row r="38" spans="2:10" s="255" customFormat="1" x14ac:dyDescent="0.2">
      <c r="B38" s="251" t="s">
        <v>249</v>
      </c>
      <c r="C38" s="252"/>
      <c r="D38" s="253"/>
      <c r="E38" s="262">
        <v>0</v>
      </c>
      <c r="F38" s="263">
        <v>0</v>
      </c>
      <c r="G38" s="264">
        <f>SUM(E38:F38)</f>
        <v>0</v>
      </c>
      <c r="H38" s="263">
        <v>0</v>
      </c>
      <c r="I38" s="263">
        <v>0</v>
      </c>
      <c r="J38" s="265">
        <f>(G38-H38)</f>
        <v>0</v>
      </c>
    </row>
    <row r="39" spans="2:10" s="255" customFormat="1" x14ac:dyDescent="0.2">
      <c r="B39" s="251" t="s">
        <v>250</v>
      </c>
      <c r="C39" s="252"/>
      <c r="D39" s="253"/>
      <c r="E39" s="262">
        <v>0</v>
      </c>
      <c r="F39" s="263">
        <v>0</v>
      </c>
      <c r="G39" s="264">
        <f>SUM(E39:F39)</f>
        <v>0</v>
      </c>
      <c r="H39" s="263">
        <v>0</v>
      </c>
      <c r="I39" s="263">
        <v>0</v>
      </c>
      <c r="J39" s="265">
        <f>(G39-H39)</f>
        <v>0</v>
      </c>
    </row>
    <row r="40" spans="2:10" s="255" customFormat="1" x14ac:dyDescent="0.2">
      <c r="B40" s="251" t="s">
        <v>251</v>
      </c>
      <c r="C40" s="252"/>
      <c r="D40" s="253"/>
      <c r="E40" s="262">
        <v>0</v>
      </c>
      <c r="F40" s="263">
        <v>0</v>
      </c>
      <c r="G40" s="264">
        <f>SUM(E40:F40)</f>
        <v>0</v>
      </c>
      <c r="H40" s="263">
        <v>0</v>
      </c>
      <c r="I40" s="263">
        <v>0</v>
      </c>
      <c r="J40" s="265">
        <f>(G40-H40)</f>
        <v>0</v>
      </c>
    </row>
    <row r="41" spans="2:10" s="255" customFormat="1" x14ac:dyDescent="0.2">
      <c r="B41" s="266"/>
      <c r="C41" s="267"/>
      <c r="D41" s="268"/>
      <c r="E41" s="269"/>
      <c r="F41" s="270"/>
      <c r="G41" s="270"/>
      <c r="H41" s="270"/>
      <c r="I41" s="270"/>
      <c r="J41" s="270"/>
    </row>
    <row r="42" spans="2:10" s="255" customFormat="1" x14ac:dyDescent="0.2">
      <c r="B42" s="271"/>
      <c r="C42" s="272" t="s">
        <v>106</v>
      </c>
      <c r="D42" s="273"/>
      <c r="E42" s="274">
        <f t="shared" ref="E42:J42" si="9">SUM(E11,E38,E39,E40)</f>
        <v>1359012939.53</v>
      </c>
      <c r="F42" s="274">
        <f t="shared" si="9"/>
        <v>47159901.68</v>
      </c>
      <c r="G42" s="274">
        <f t="shared" si="9"/>
        <v>1406172841.21</v>
      </c>
      <c r="H42" s="274">
        <f t="shared" si="9"/>
        <v>257734548.94</v>
      </c>
      <c r="I42" s="274">
        <f t="shared" si="9"/>
        <v>252154349.46000001</v>
      </c>
      <c r="J42" s="274">
        <f t="shared" si="9"/>
        <v>1148438292.27</v>
      </c>
    </row>
    <row r="43" spans="2:10" s="255" customFormat="1" x14ac:dyDescent="0.2"/>
    <row r="44" spans="2:10" ht="15" customHeight="1" x14ac:dyDescent="0.2">
      <c r="C44" s="275"/>
      <c r="D44" s="275"/>
      <c r="G44" s="275"/>
      <c r="H44" s="275"/>
      <c r="I44" s="275"/>
    </row>
    <row r="45" spans="2:10" ht="15" customHeight="1" x14ac:dyDescent="0.2">
      <c r="C45" s="276"/>
      <c r="D45" s="276"/>
      <c r="G45" s="276"/>
      <c r="H45" s="276"/>
      <c r="I45" s="276"/>
    </row>
    <row r="46" spans="2:10" ht="30" customHeight="1" x14ac:dyDescent="0.2"/>
  </sheetData>
  <mergeCells count="18"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  <mergeCell ref="C31:D31"/>
    <mergeCell ref="B2:J2"/>
    <mergeCell ref="B3:J3"/>
    <mergeCell ref="B4:J4"/>
    <mergeCell ref="B5:J5"/>
    <mergeCell ref="B8:D10"/>
    <mergeCell ref="E8:I8"/>
    <mergeCell ref="J8:J9"/>
  </mergeCells>
  <printOptions horizontalCentered="1"/>
  <pageMargins left="0.31496062992125984" right="0.31496062992125984" top="0.74803149606299213" bottom="0.35433070866141736" header="0" footer="0"/>
  <pageSetup scale="8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2:J65529"/>
  <sheetViews>
    <sheetView showGridLines="0" workbookViewId="0">
      <selection activeCell="F40" sqref="F40"/>
    </sheetView>
  </sheetViews>
  <sheetFormatPr baseColWidth="10" defaultColWidth="0" defaultRowHeight="15" x14ac:dyDescent="0.25"/>
  <cols>
    <col min="1" max="1" width="3" customWidth="1"/>
    <col min="2" max="2" width="7.42578125" customWidth="1"/>
    <col min="3" max="3" width="11.42578125" customWidth="1"/>
    <col min="4" max="4" width="31.42578125" customWidth="1"/>
    <col min="5" max="5" width="12.28515625" bestFit="1" customWidth="1"/>
    <col min="6" max="6" width="13.28515625" bestFit="1" customWidth="1"/>
    <col min="7" max="7" width="12.28515625" bestFit="1" customWidth="1"/>
    <col min="8" max="9" width="10.85546875" bestFit="1" customWidth="1"/>
    <col min="10" max="10" width="11.42578125" bestFit="1" customWidth="1"/>
    <col min="11" max="11" width="11.42578125" customWidth="1"/>
  </cols>
  <sheetData>
    <row r="2" spans="2:10" x14ac:dyDescent="0.25">
      <c r="B2" s="1"/>
      <c r="C2" s="2"/>
      <c r="D2" s="2"/>
      <c r="E2" s="2"/>
      <c r="F2" s="2"/>
      <c r="G2" s="2"/>
      <c r="H2" s="2"/>
      <c r="I2" s="2"/>
      <c r="J2" s="3"/>
    </row>
    <row r="3" spans="2:10" x14ac:dyDescent="0.25">
      <c r="B3" s="4" t="s">
        <v>0</v>
      </c>
      <c r="C3" s="5"/>
      <c r="D3" s="5"/>
      <c r="E3" s="5"/>
      <c r="F3" s="5"/>
      <c r="G3" s="5"/>
      <c r="H3" s="5"/>
      <c r="I3" s="5"/>
      <c r="J3" s="6"/>
    </row>
    <row r="4" spans="2:10" x14ac:dyDescent="0.25">
      <c r="B4" s="7" t="s">
        <v>1</v>
      </c>
      <c r="C4" s="8"/>
      <c r="D4" s="8"/>
      <c r="E4" s="8"/>
      <c r="F4" s="8"/>
      <c r="G4" s="8"/>
      <c r="H4" s="8"/>
      <c r="I4" s="8"/>
      <c r="J4" s="9"/>
    </row>
    <row r="5" spans="2:10" x14ac:dyDescent="0.25">
      <c r="B5" s="10" t="s">
        <v>2</v>
      </c>
      <c r="C5" s="11"/>
      <c r="D5" s="11"/>
      <c r="E5" s="11"/>
      <c r="F5" s="11"/>
      <c r="G5" s="11"/>
      <c r="H5" s="11"/>
      <c r="I5" s="11"/>
      <c r="J5" s="12"/>
    </row>
    <row r="6" spans="2:10" x14ac:dyDescent="0.25">
      <c r="B6" s="13"/>
      <c r="C6" s="13"/>
      <c r="D6" s="13"/>
      <c r="E6" s="14"/>
      <c r="F6" s="15"/>
      <c r="G6" s="15"/>
      <c r="H6" s="15"/>
      <c r="I6" s="15"/>
      <c r="J6" s="15"/>
    </row>
    <row r="7" spans="2:10" x14ac:dyDescent="0.25">
      <c r="B7" s="16" t="s">
        <v>3</v>
      </c>
      <c r="C7" s="17"/>
      <c r="D7" s="18"/>
      <c r="E7" s="19" t="s">
        <v>4</v>
      </c>
      <c r="F7" s="20"/>
      <c r="G7" s="20"/>
      <c r="H7" s="20"/>
      <c r="I7" s="21"/>
      <c r="J7" s="22" t="s">
        <v>5</v>
      </c>
    </row>
    <row r="8" spans="2:10" ht="24.75" x14ac:dyDescent="0.25">
      <c r="B8" s="23"/>
      <c r="C8" s="24"/>
      <c r="D8" s="25"/>
      <c r="E8" s="26" t="s">
        <v>6</v>
      </c>
      <c r="F8" s="27" t="s">
        <v>7</v>
      </c>
      <c r="G8" s="26" t="s">
        <v>8</v>
      </c>
      <c r="H8" s="26" t="s">
        <v>9</v>
      </c>
      <c r="I8" s="26" t="s">
        <v>10</v>
      </c>
      <c r="J8" s="22"/>
    </row>
    <row r="9" spans="2:10" x14ac:dyDescent="0.25">
      <c r="B9" s="28"/>
      <c r="C9" s="29"/>
      <c r="D9" s="30"/>
      <c r="E9" s="31" t="s">
        <v>11</v>
      </c>
      <c r="F9" s="31" t="s">
        <v>12</v>
      </c>
      <c r="G9" s="31" t="s">
        <v>13</v>
      </c>
      <c r="H9" s="31" t="s">
        <v>14</v>
      </c>
      <c r="I9" s="31" t="s">
        <v>15</v>
      </c>
      <c r="J9" s="31" t="s">
        <v>16</v>
      </c>
    </row>
    <row r="10" spans="2:10" ht="9" customHeight="1" x14ac:dyDescent="0.25">
      <c r="B10" s="32"/>
      <c r="C10" s="33"/>
      <c r="D10" s="34"/>
      <c r="E10" s="35"/>
      <c r="F10" s="36"/>
      <c r="G10" s="36"/>
      <c r="H10" s="36"/>
      <c r="I10" s="36"/>
      <c r="J10" s="36"/>
    </row>
    <row r="11" spans="2:10" x14ac:dyDescent="0.25">
      <c r="B11" s="37" t="s">
        <v>17</v>
      </c>
      <c r="C11" s="38"/>
      <c r="D11" s="39"/>
      <c r="E11" s="40">
        <v>154248838.40000001</v>
      </c>
      <c r="F11" s="40">
        <v>0</v>
      </c>
      <c r="G11" s="40">
        <f>E11+F11</f>
        <v>154248838.40000001</v>
      </c>
      <c r="H11" s="40">
        <v>65147741.75</v>
      </c>
      <c r="I11" s="40">
        <v>65147741.75</v>
      </c>
      <c r="J11" s="40">
        <f>I11-E11</f>
        <v>-89101096.650000006</v>
      </c>
    </row>
    <row r="12" spans="2:10" x14ac:dyDescent="0.25">
      <c r="B12" s="37" t="s">
        <v>18</v>
      </c>
      <c r="C12" s="38"/>
      <c r="D12" s="39"/>
      <c r="E12" s="40">
        <v>0</v>
      </c>
      <c r="F12" s="40">
        <v>0</v>
      </c>
      <c r="G12" s="40">
        <f>E12+F12</f>
        <v>0</v>
      </c>
      <c r="H12" s="40">
        <v>0</v>
      </c>
      <c r="I12" s="40">
        <v>0</v>
      </c>
      <c r="J12" s="40">
        <f>I12-E12</f>
        <v>0</v>
      </c>
    </row>
    <row r="13" spans="2:10" x14ac:dyDescent="0.25">
      <c r="B13" s="37" t="s">
        <v>19</v>
      </c>
      <c r="C13" s="38"/>
      <c r="D13" s="39"/>
      <c r="E13" s="40">
        <v>150319.82</v>
      </c>
      <c r="F13" s="40">
        <v>0</v>
      </c>
      <c r="G13" s="40">
        <f>E13+F13</f>
        <v>150319.82</v>
      </c>
      <c r="H13" s="40">
        <v>0</v>
      </c>
      <c r="I13" s="40">
        <v>0</v>
      </c>
      <c r="J13" s="40">
        <f>I13-E13</f>
        <v>-150319.82</v>
      </c>
    </row>
    <row r="14" spans="2:10" x14ac:dyDescent="0.25">
      <c r="B14" s="37" t="s">
        <v>20</v>
      </c>
      <c r="C14" s="38"/>
      <c r="D14" s="39"/>
      <c r="E14" s="40">
        <v>95546034.769999996</v>
      </c>
      <c r="F14" s="40">
        <v>0</v>
      </c>
      <c r="G14" s="40">
        <f>E14+F14</f>
        <v>95546034.769999996</v>
      </c>
      <c r="H14" s="40">
        <v>32791096.98</v>
      </c>
      <c r="I14" s="40">
        <v>32791096.98</v>
      </c>
      <c r="J14" s="40">
        <f>I14-E14</f>
        <v>-62754937.789999992</v>
      </c>
    </row>
    <row r="15" spans="2:10" x14ac:dyDescent="0.25">
      <c r="B15" s="37" t="s">
        <v>21</v>
      </c>
      <c r="C15" s="38"/>
      <c r="D15" s="39"/>
      <c r="E15" s="40">
        <v>1794476.17</v>
      </c>
      <c r="F15" s="41">
        <v>0</v>
      </c>
      <c r="G15" s="40">
        <f t="shared" ref="G15:G20" si="0">E15+F15</f>
        <v>1794476.17</v>
      </c>
      <c r="H15" s="41">
        <v>366542.54</v>
      </c>
      <c r="I15" s="41">
        <v>366542.54</v>
      </c>
      <c r="J15" s="40">
        <f t="shared" ref="J15:J20" si="1">I15-E15</f>
        <v>-1427933.63</v>
      </c>
    </row>
    <row r="16" spans="2:10" x14ac:dyDescent="0.25">
      <c r="B16" s="37" t="s">
        <v>22</v>
      </c>
      <c r="C16" s="38"/>
      <c r="D16" s="39"/>
      <c r="E16" s="40">
        <v>24252522.030000001</v>
      </c>
      <c r="F16" s="41">
        <v>0</v>
      </c>
      <c r="G16" s="40">
        <f t="shared" si="0"/>
        <v>24252522.030000001</v>
      </c>
      <c r="H16" s="41">
        <v>5490811.7800000003</v>
      </c>
      <c r="I16" s="41">
        <v>5490811.7800000003</v>
      </c>
      <c r="J16" s="40">
        <f t="shared" si="1"/>
        <v>-18761710.25</v>
      </c>
    </row>
    <row r="17" spans="2:10" ht="24" customHeight="1" x14ac:dyDescent="0.25">
      <c r="B17" s="37" t="s">
        <v>23</v>
      </c>
      <c r="C17" s="38"/>
      <c r="D17" s="39"/>
      <c r="E17" s="40">
        <v>0</v>
      </c>
      <c r="F17" s="40">
        <v>0</v>
      </c>
      <c r="G17" s="40">
        <f t="shared" si="0"/>
        <v>0</v>
      </c>
      <c r="H17" s="40">
        <v>0</v>
      </c>
      <c r="I17" s="40">
        <v>0</v>
      </c>
      <c r="J17" s="40">
        <f t="shared" si="1"/>
        <v>0</v>
      </c>
    </row>
    <row r="18" spans="2:10" ht="37.5" customHeight="1" x14ac:dyDescent="0.25">
      <c r="B18" s="37" t="s">
        <v>24</v>
      </c>
      <c r="C18" s="38"/>
      <c r="D18" s="39"/>
      <c r="E18" s="40">
        <v>1083020747.24</v>
      </c>
      <c r="F18" s="40">
        <v>47159901.68</v>
      </c>
      <c r="G18" s="40">
        <f t="shared" si="0"/>
        <v>1130180648.9200001</v>
      </c>
      <c r="H18" s="40">
        <v>295557101.82999998</v>
      </c>
      <c r="I18" s="40">
        <v>295557101.82999998</v>
      </c>
      <c r="J18" s="40">
        <f t="shared" si="1"/>
        <v>-787463645.41000009</v>
      </c>
    </row>
    <row r="19" spans="2:10" ht="24.75" customHeight="1" x14ac:dyDescent="0.25">
      <c r="B19" s="37" t="s">
        <v>25</v>
      </c>
      <c r="C19" s="38"/>
      <c r="D19" s="39"/>
      <c r="E19" s="40">
        <v>1</v>
      </c>
      <c r="F19" s="40">
        <v>0</v>
      </c>
      <c r="G19" s="40">
        <f t="shared" si="0"/>
        <v>1</v>
      </c>
      <c r="H19" s="40">
        <v>0</v>
      </c>
      <c r="I19" s="40">
        <v>0</v>
      </c>
      <c r="J19" s="40">
        <f t="shared" si="1"/>
        <v>-1</v>
      </c>
    </row>
    <row r="20" spans="2:10" x14ac:dyDescent="0.25">
      <c r="B20" s="37" t="s">
        <v>26</v>
      </c>
      <c r="C20" s="38"/>
      <c r="D20" s="39"/>
      <c r="E20" s="40"/>
      <c r="F20" s="40"/>
      <c r="G20" s="40">
        <f t="shared" si="0"/>
        <v>0</v>
      </c>
      <c r="H20" s="40"/>
      <c r="I20" s="40"/>
      <c r="J20" s="40">
        <f t="shared" si="1"/>
        <v>0</v>
      </c>
    </row>
    <row r="21" spans="2:10" x14ac:dyDescent="0.25">
      <c r="B21" s="42"/>
      <c r="C21" s="43"/>
      <c r="D21" s="44"/>
      <c r="E21" s="40"/>
      <c r="F21" s="45"/>
      <c r="G21" s="40"/>
      <c r="H21" s="45"/>
      <c r="I21" s="45"/>
      <c r="J21" s="40"/>
    </row>
    <row r="22" spans="2:10" x14ac:dyDescent="0.25">
      <c r="B22" s="46"/>
      <c r="C22" s="47"/>
      <c r="D22" s="48" t="s">
        <v>27</v>
      </c>
      <c r="E22" s="49">
        <f t="shared" ref="E22:I22" si="2">E11+E12+E13+E14+E15+E16+E17+E18+E19+E20</f>
        <v>1359012939.4300001</v>
      </c>
      <c r="F22" s="49">
        <f t="shared" si="2"/>
        <v>47159901.68</v>
      </c>
      <c r="G22" s="49">
        <f t="shared" si="2"/>
        <v>1406172841.1100001</v>
      </c>
      <c r="H22" s="49">
        <f t="shared" si="2"/>
        <v>399353294.88</v>
      </c>
      <c r="I22" s="49">
        <f t="shared" si="2"/>
        <v>399353294.88</v>
      </c>
      <c r="J22" s="50">
        <f>J11+J12+J13+J14+J15+J16+J17+J18+J19+J20</f>
        <v>-959659644.55000007</v>
      </c>
    </row>
    <row r="23" spans="2:10" x14ac:dyDescent="0.25">
      <c r="E23" s="51"/>
      <c r="F23" s="51"/>
      <c r="G23" s="51"/>
      <c r="H23" s="52" t="s">
        <v>28</v>
      </c>
      <c r="I23" s="53"/>
      <c r="J23" s="54"/>
    </row>
    <row r="26" spans="2:10" ht="15" customHeight="1" x14ac:dyDescent="0.25">
      <c r="B26" s="16" t="s">
        <v>29</v>
      </c>
      <c r="C26" s="17"/>
      <c r="D26" s="18"/>
      <c r="E26" s="19" t="s">
        <v>4</v>
      </c>
      <c r="F26" s="20"/>
      <c r="G26" s="20"/>
      <c r="H26" s="20"/>
      <c r="I26" s="21"/>
      <c r="J26" s="22" t="s">
        <v>5</v>
      </c>
    </row>
    <row r="27" spans="2:10" ht="24.75" x14ac:dyDescent="0.25">
      <c r="B27" s="23"/>
      <c r="C27" s="24"/>
      <c r="D27" s="25"/>
      <c r="E27" s="26" t="s">
        <v>6</v>
      </c>
      <c r="F27" s="27" t="s">
        <v>30</v>
      </c>
      <c r="G27" s="26" t="s">
        <v>8</v>
      </c>
      <c r="H27" s="26" t="s">
        <v>9</v>
      </c>
      <c r="I27" s="26" t="s">
        <v>10</v>
      </c>
      <c r="J27" s="22"/>
    </row>
    <row r="28" spans="2:10" x14ac:dyDescent="0.25">
      <c r="B28" s="28"/>
      <c r="C28" s="29"/>
      <c r="D28" s="30"/>
      <c r="E28" s="31" t="s">
        <v>11</v>
      </c>
      <c r="F28" s="31" t="s">
        <v>12</v>
      </c>
      <c r="G28" s="31" t="s">
        <v>13</v>
      </c>
      <c r="H28" s="31" t="s">
        <v>14</v>
      </c>
      <c r="I28" s="31" t="s">
        <v>15</v>
      </c>
      <c r="J28" s="31" t="s">
        <v>16</v>
      </c>
    </row>
    <row r="29" spans="2:10" ht="9" customHeight="1" x14ac:dyDescent="0.25">
      <c r="B29" s="55"/>
      <c r="C29" s="56"/>
      <c r="D29" s="57"/>
      <c r="E29" s="58"/>
      <c r="F29" s="58"/>
      <c r="G29" s="58"/>
      <c r="H29" s="58"/>
      <c r="I29" s="58"/>
      <c r="J29" s="58"/>
    </row>
    <row r="30" spans="2:10" x14ac:dyDescent="0.25">
      <c r="B30" s="59" t="s">
        <v>31</v>
      </c>
      <c r="C30" s="60"/>
      <c r="D30" s="61"/>
      <c r="E30" s="62">
        <f t="shared" ref="E30:I30" si="3">SUM(E31:E38)</f>
        <v>1359012939.4300001</v>
      </c>
      <c r="F30" s="62">
        <f t="shared" si="3"/>
        <v>47159901.68</v>
      </c>
      <c r="G30" s="62">
        <f t="shared" si="3"/>
        <v>206493155.62</v>
      </c>
      <c r="H30" s="62">
        <f t="shared" si="3"/>
        <v>399353294.88</v>
      </c>
      <c r="I30" s="62">
        <f t="shared" si="3"/>
        <v>399353294.88</v>
      </c>
      <c r="J30" s="62">
        <f>SUM(J31:J39)</f>
        <v>-959659644.55000007</v>
      </c>
    </row>
    <row r="31" spans="2:10" x14ac:dyDescent="0.25">
      <c r="B31" s="63"/>
      <c r="C31" s="64" t="s">
        <v>17</v>
      </c>
      <c r="D31" s="65"/>
      <c r="E31" s="66">
        <v>154248838.40000001</v>
      </c>
      <c r="F31" s="66">
        <v>0</v>
      </c>
      <c r="G31" s="67">
        <f>E31+F31</f>
        <v>154248838.40000001</v>
      </c>
      <c r="H31" s="66">
        <v>65147741.75</v>
      </c>
      <c r="I31" s="66">
        <v>65147741.75</v>
      </c>
      <c r="J31" s="67">
        <f>I31-E31</f>
        <v>-89101096.650000006</v>
      </c>
    </row>
    <row r="32" spans="2:10" x14ac:dyDescent="0.25">
      <c r="B32" s="63"/>
      <c r="C32" s="64" t="s">
        <v>18</v>
      </c>
      <c r="D32" s="65"/>
      <c r="E32" s="66">
        <v>0</v>
      </c>
      <c r="F32" s="66">
        <v>0</v>
      </c>
      <c r="G32" s="67">
        <f>E32+F32</f>
        <v>0</v>
      </c>
      <c r="H32" s="66">
        <v>0</v>
      </c>
      <c r="I32" s="66">
        <v>0</v>
      </c>
      <c r="J32" s="67">
        <f t="shared" ref="J32:J38" si="4">I32-E32</f>
        <v>0</v>
      </c>
    </row>
    <row r="33" spans="2:10" x14ac:dyDescent="0.25">
      <c r="B33" s="63"/>
      <c r="C33" s="64" t="s">
        <v>19</v>
      </c>
      <c r="D33" s="65"/>
      <c r="E33" s="66">
        <v>150319.82</v>
      </c>
      <c r="F33" s="66">
        <v>0</v>
      </c>
      <c r="G33" s="67">
        <f>E33+F33</f>
        <v>150319.82</v>
      </c>
      <c r="H33" s="66">
        <v>0</v>
      </c>
      <c r="I33" s="66">
        <v>0</v>
      </c>
      <c r="J33" s="67">
        <f t="shared" si="4"/>
        <v>-150319.82</v>
      </c>
    </row>
    <row r="34" spans="2:10" x14ac:dyDescent="0.25">
      <c r="B34" s="63"/>
      <c r="C34" s="64" t="s">
        <v>20</v>
      </c>
      <c r="D34" s="65"/>
      <c r="E34" s="66">
        <v>95546034.769999996</v>
      </c>
      <c r="F34" s="67">
        <v>0</v>
      </c>
      <c r="G34" s="67">
        <f>G35+G36</f>
        <v>26046998.200000003</v>
      </c>
      <c r="H34" s="67">
        <v>32791096.98</v>
      </c>
      <c r="I34" s="67">
        <v>32791096.98</v>
      </c>
      <c r="J34" s="67">
        <f t="shared" si="4"/>
        <v>-62754937.789999992</v>
      </c>
    </row>
    <row r="35" spans="2:10" x14ac:dyDescent="0.25">
      <c r="B35" s="63"/>
      <c r="C35" s="64" t="s">
        <v>21</v>
      </c>
      <c r="D35" s="65"/>
      <c r="E35" s="66">
        <v>1794476.17</v>
      </c>
      <c r="F35" s="66">
        <v>0</v>
      </c>
      <c r="G35" s="67">
        <f>E35+F35</f>
        <v>1794476.17</v>
      </c>
      <c r="H35" s="66">
        <v>366542.54</v>
      </c>
      <c r="I35" s="66">
        <v>366542.54</v>
      </c>
      <c r="J35" s="67">
        <f t="shared" si="4"/>
        <v>-1427933.63</v>
      </c>
    </row>
    <row r="36" spans="2:10" ht="15" customHeight="1" x14ac:dyDescent="0.25">
      <c r="B36" s="63"/>
      <c r="C36" s="64" t="s">
        <v>22</v>
      </c>
      <c r="D36" s="65"/>
      <c r="E36" s="66">
        <v>24252522.030000001</v>
      </c>
      <c r="F36" s="66">
        <v>0</v>
      </c>
      <c r="G36" s="67">
        <f>E36+F36</f>
        <v>24252522.030000001</v>
      </c>
      <c r="H36" s="66">
        <v>5490811.7800000003</v>
      </c>
      <c r="I36" s="66">
        <v>5490811.7800000003</v>
      </c>
      <c r="J36" s="67">
        <f t="shared" si="4"/>
        <v>-18761710.25</v>
      </c>
    </row>
    <row r="37" spans="2:10" ht="20.25" customHeight="1" x14ac:dyDescent="0.25">
      <c r="B37" s="63"/>
      <c r="C37" s="64" t="s">
        <v>24</v>
      </c>
      <c r="D37" s="65"/>
      <c r="E37" s="66">
        <v>1083020747.24</v>
      </c>
      <c r="F37" s="67">
        <v>47159901.68</v>
      </c>
      <c r="G37" s="67">
        <v>0</v>
      </c>
      <c r="H37" s="67">
        <v>295557101.82999998</v>
      </c>
      <c r="I37" s="67">
        <v>295557101.82999998</v>
      </c>
      <c r="J37" s="67">
        <f t="shared" si="4"/>
        <v>-787463645.41000009</v>
      </c>
    </row>
    <row r="38" spans="2:10" ht="24.75" customHeight="1" x14ac:dyDescent="0.25">
      <c r="B38" s="63"/>
      <c r="C38" s="64" t="s">
        <v>25</v>
      </c>
      <c r="D38" s="65"/>
      <c r="E38" s="66">
        <v>1</v>
      </c>
      <c r="F38" s="66">
        <v>0</v>
      </c>
      <c r="G38" s="67">
        <f>E38+F38</f>
        <v>1</v>
      </c>
      <c r="H38" s="66">
        <v>0</v>
      </c>
      <c r="I38" s="66">
        <v>0</v>
      </c>
      <c r="J38" s="67">
        <f t="shared" si="4"/>
        <v>-1</v>
      </c>
    </row>
    <row r="39" spans="2:10" ht="9" customHeight="1" x14ac:dyDescent="0.25">
      <c r="B39" s="63"/>
      <c r="E39" s="66"/>
      <c r="F39" s="66"/>
      <c r="G39" s="67"/>
      <c r="H39" s="66"/>
      <c r="I39" s="66"/>
      <c r="J39" s="67"/>
    </row>
    <row r="40" spans="2:10" ht="45" customHeight="1" x14ac:dyDescent="0.25">
      <c r="B40" s="68" t="s">
        <v>32</v>
      </c>
      <c r="C40" s="69"/>
      <c r="D40" s="70"/>
      <c r="E40" s="71">
        <f t="shared" ref="E40:I40" si="5">E41+E42+E43+E44</f>
        <v>0</v>
      </c>
      <c r="F40" s="71">
        <f t="shared" si="5"/>
        <v>0</v>
      </c>
      <c r="G40" s="71">
        <f t="shared" si="5"/>
        <v>0</v>
      </c>
      <c r="H40" s="71">
        <f t="shared" si="5"/>
        <v>0</v>
      </c>
      <c r="I40" s="71">
        <f t="shared" si="5"/>
        <v>0</v>
      </c>
      <c r="J40" s="71">
        <f>SUM(J41:J44)</f>
        <v>0</v>
      </c>
    </row>
    <row r="41" spans="2:10" x14ac:dyDescent="0.25">
      <c r="B41" s="59"/>
      <c r="C41" s="64" t="s">
        <v>18</v>
      </c>
      <c r="D41" s="65"/>
      <c r="E41" s="66">
        <v>0</v>
      </c>
      <c r="F41" s="66">
        <v>0</v>
      </c>
      <c r="G41" s="67">
        <f>E41+F41</f>
        <v>0</v>
      </c>
      <c r="H41" s="66">
        <v>0</v>
      </c>
      <c r="I41" s="66">
        <v>0</v>
      </c>
      <c r="J41" s="67">
        <f>I41-E41</f>
        <v>0</v>
      </c>
    </row>
    <row r="42" spans="2:10" x14ac:dyDescent="0.25">
      <c r="B42" s="59"/>
      <c r="C42" s="64" t="s">
        <v>21</v>
      </c>
      <c r="D42" s="65"/>
      <c r="E42" s="66">
        <v>0</v>
      </c>
      <c r="F42" s="66">
        <v>0</v>
      </c>
      <c r="G42" s="67">
        <f>E42+F42</f>
        <v>0</v>
      </c>
      <c r="H42" s="66">
        <v>0</v>
      </c>
      <c r="I42" s="66">
        <v>0</v>
      </c>
      <c r="J42" s="67">
        <f>I42-E42</f>
        <v>0</v>
      </c>
    </row>
    <row r="43" spans="2:10" ht="26.25" customHeight="1" x14ac:dyDescent="0.25">
      <c r="B43" s="63"/>
      <c r="C43" s="64" t="s">
        <v>23</v>
      </c>
      <c r="D43" s="65"/>
      <c r="E43" s="66">
        <v>0</v>
      </c>
      <c r="F43" s="66">
        <v>0</v>
      </c>
      <c r="G43" s="67">
        <f>E43+F43</f>
        <v>0</v>
      </c>
      <c r="H43" s="66">
        <v>0</v>
      </c>
      <c r="I43" s="66">
        <v>0</v>
      </c>
      <c r="J43" s="67">
        <f>I43-E43</f>
        <v>0</v>
      </c>
    </row>
    <row r="44" spans="2:10" ht="25.5" customHeight="1" x14ac:dyDescent="0.25">
      <c r="B44" s="63"/>
      <c r="C44" s="64" t="s">
        <v>25</v>
      </c>
      <c r="D44" s="65"/>
      <c r="E44" s="66">
        <v>0</v>
      </c>
      <c r="F44" s="66">
        <v>0</v>
      </c>
      <c r="G44" s="67">
        <f>E44+F44</f>
        <v>0</v>
      </c>
      <c r="H44" s="66">
        <v>0</v>
      </c>
      <c r="I44" s="66">
        <v>0</v>
      </c>
      <c r="J44" s="67">
        <f>I44-E44</f>
        <v>0</v>
      </c>
    </row>
    <row r="45" spans="2:10" ht="9" customHeight="1" x14ac:dyDescent="0.25">
      <c r="B45" s="72"/>
      <c r="C45" s="73"/>
      <c r="D45" s="74"/>
      <c r="E45" s="75"/>
      <c r="F45" s="75"/>
      <c r="G45" s="75"/>
      <c r="H45" s="75"/>
      <c r="I45" s="75"/>
      <c r="J45" s="75"/>
    </row>
    <row r="46" spans="2:10" x14ac:dyDescent="0.25">
      <c r="B46" s="59" t="s">
        <v>33</v>
      </c>
      <c r="C46" s="76"/>
      <c r="D46" s="77"/>
      <c r="E46" s="78">
        <f t="shared" ref="E46:J46" si="6">E47</f>
        <v>0</v>
      </c>
      <c r="F46" s="78">
        <f t="shared" si="6"/>
        <v>0</v>
      </c>
      <c r="G46" s="78">
        <f t="shared" si="6"/>
        <v>0</v>
      </c>
      <c r="H46" s="78">
        <f t="shared" si="6"/>
        <v>0</v>
      </c>
      <c r="I46" s="78">
        <f t="shared" si="6"/>
        <v>0</v>
      </c>
      <c r="J46" s="78">
        <f t="shared" si="6"/>
        <v>0</v>
      </c>
    </row>
    <row r="47" spans="2:10" x14ac:dyDescent="0.25">
      <c r="B47" s="63"/>
      <c r="C47" s="64" t="s">
        <v>26</v>
      </c>
      <c r="D47" s="65"/>
      <c r="E47" s="66"/>
      <c r="F47" s="66"/>
      <c r="G47" s="67">
        <f>E47+F47</f>
        <v>0</v>
      </c>
      <c r="H47" s="66"/>
      <c r="I47" s="66"/>
      <c r="J47" s="67">
        <f>I47-E47</f>
        <v>0</v>
      </c>
    </row>
    <row r="48" spans="2:10" ht="9" customHeight="1" x14ac:dyDescent="0.25">
      <c r="B48" s="79"/>
      <c r="C48" s="80"/>
      <c r="D48" s="81"/>
      <c r="E48" s="82"/>
      <c r="F48" s="82"/>
      <c r="G48" s="82"/>
      <c r="H48" s="82"/>
      <c r="I48" s="82"/>
      <c r="J48" s="82"/>
    </row>
    <row r="49" spans="2:10" x14ac:dyDescent="0.25">
      <c r="B49" s="83"/>
      <c r="C49" s="84"/>
      <c r="D49" s="85" t="s">
        <v>27</v>
      </c>
      <c r="E49" s="86">
        <f t="shared" ref="E49:J49" si="7">E30+E40+E46</f>
        <v>1359012939.4300001</v>
      </c>
      <c r="F49" s="86">
        <f t="shared" si="7"/>
        <v>47159901.68</v>
      </c>
      <c r="G49" s="86">
        <f t="shared" si="7"/>
        <v>206493155.62</v>
      </c>
      <c r="H49" s="86">
        <f t="shared" si="7"/>
        <v>399353294.88</v>
      </c>
      <c r="I49" s="86">
        <f t="shared" si="7"/>
        <v>399353294.88</v>
      </c>
      <c r="J49" s="87">
        <f t="shared" si="7"/>
        <v>-959659644.55000007</v>
      </c>
    </row>
    <row r="50" spans="2:10" x14ac:dyDescent="0.25">
      <c r="B50" s="88"/>
      <c r="C50" s="88"/>
      <c r="D50" s="88"/>
      <c r="E50" s="88"/>
      <c r="F50" s="88"/>
      <c r="G50" s="88"/>
      <c r="H50" s="89" t="s">
        <v>34</v>
      </c>
      <c r="I50" s="90"/>
      <c r="J50" s="91"/>
    </row>
    <row r="51" spans="2:10" x14ac:dyDescent="0.25">
      <c r="B51" s="92"/>
      <c r="C51" s="92"/>
      <c r="D51" s="92"/>
      <c r="E51" s="92"/>
      <c r="F51" s="92"/>
      <c r="G51" s="92"/>
      <c r="H51" s="92"/>
      <c r="I51" s="92"/>
      <c r="J51" s="92"/>
    </row>
    <row r="52" spans="2:10" x14ac:dyDescent="0.25">
      <c r="B52" s="93"/>
      <c r="C52" s="93"/>
      <c r="D52" s="14"/>
      <c r="E52" s="14"/>
      <c r="F52" s="14"/>
      <c r="G52" s="14"/>
      <c r="H52" s="14"/>
      <c r="I52" s="14"/>
      <c r="J52" s="14"/>
    </row>
    <row r="53" spans="2:10" x14ac:dyDescent="0.25">
      <c r="B53" s="14"/>
      <c r="C53" s="14"/>
      <c r="D53" s="14"/>
      <c r="E53" s="14"/>
      <c r="F53" s="14"/>
      <c r="G53" s="14"/>
      <c r="H53" s="14"/>
      <c r="I53" s="14"/>
      <c r="J53" s="14"/>
    </row>
    <row r="55" spans="2:10" hidden="1" x14ac:dyDescent="0.25"/>
    <row r="56" spans="2:10" hidden="1" x14ac:dyDescent="0.25"/>
    <row r="57" spans="2:10" hidden="1" x14ac:dyDescent="0.25"/>
    <row r="58" spans="2:10" hidden="1" x14ac:dyDescent="0.25"/>
    <row r="59" spans="2:10" hidden="1" x14ac:dyDescent="0.25"/>
    <row r="60" spans="2:10" hidden="1" x14ac:dyDescent="0.25"/>
    <row r="61" spans="2:10" hidden="1" x14ac:dyDescent="0.25"/>
    <row r="62" spans="2:10" hidden="1" x14ac:dyDescent="0.25"/>
    <row r="63" spans="2:10" ht="15" customHeight="1" x14ac:dyDescent="0.25">
      <c r="C63" s="94"/>
      <c r="D63" s="94"/>
      <c r="H63" s="94"/>
      <c r="I63" s="94"/>
    </row>
    <row r="64" spans="2:10" ht="15" customHeight="1" x14ac:dyDescent="0.25">
      <c r="C64" s="95"/>
      <c r="D64" s="95"/>
      <c r="H64" s="95"/>
      <c r="I64" s="95"/>
    </row>
    <row r="65" ht="30" customHeight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</sheetData>
  <mergeCells count="39">
    <mergeCell ref="B51:J51"/>
    <mergeCell ref="C41:D41"/>
    <mergeCell ref="C42:D42"/>
    <mergeCell ref="C43:D43"/>
    <mergeCell ref="C44:D44"/>
    <mergeCell ref="C47:D47"/>
    <mergeCell ref="J49:J50"/>
    <mergeCell ref="H50:I50"/>
    <mergeCell ref="C34:D34"/>
    <mergeCell ref="C35:D35"/>
    <mergeCell ref="C36:D36"/>
    <mergeCell ref="C37:D37"/>
    <mergeCell ref="C38:D38"/>
    <mergeCell ref="B40:D40"/>
    <mergeCell ref="B26:D28"/>
    <mergeCell ref="E26:I26"/>
    <mergeCell ref="J26:J27"/>
    <mergeCell ref="C31:D31"/>
    <mergeCell ref="C32:D32"/>
    <mergeCell ref="C33:D33"/>
    <mergeCell ref="B17:D17"/>
    <mergeCell ref="B18:D18"/>
    <mergeCell ref="B19:D19"/>
    <mergeCell ref="B20:D20"/>
    <mergeCell ref="J22:J23"/>
    <mergeCell ref="H23:I23"/>
    <mergeCell ref="B11:D11"/>
    <mergeCell ref="B12:D12"/>
    <mergeCell ref="B13:D13"/>
    <mergeCell ref="B14:D14"/>
    <mergeCell ref="B15:D15"/>
    <mergeCell ref="B16:D16"/>
    <mergeCell ref="B2:J2"/>
    <mergeCell ref="B3:J3"/>
    <mergeCell ref="B4:J4"/>
    <mergeCell ref="B5:J5"/>
    <mergeCell ref="B7:D9"/>
    <mergeCell ref="E7:I7"/>
    <mergeCell ref="J7:J8"/>
  </mergeCells>
  <printOptions horizontalCentered="1" verticalCentered="1"/>
  <pageMargins left="0.31496062992125984" right="0.31496062992125984" top="0.21" bottom="0.35433070866141736" header="0" footer="0"/>
  <pageSetup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B1:H558"/>
  <sheetViews>
    <sheetView workbookViewId="0">
      <pane ySplit="8" topLeftCell="A55" activePane="bottomLeft" state="frozen"/>
      <selection pane="bottomLeft" activeCell="I1" sqref="I1:I65536"/>
    </sheetView>
  </sheetViews>
  <sheetFormatPr baseColWidth="10" defaultColWidth="11" defaultRowHeight="12.75" x14ac:dyDescent="0.2"/>
  <cols>
    <col min="1" max="1" width="4.42578125" style="96" customWidth="1"/>
    <col min="2" max="2" width="39" style="96" customWidth="1"/>
    <col min="3" max="3" width="14" style="96" customWidth="1"/>
    <col min="4" max="4" width="13.28515625" style="96" customWidth="1"/>
    <col min="5" max="5" width="12.85546875" style="96" customWidth="1"/>
    <col min="6" max="6" width="13" style="96" customWidth="1"/>
    <col min="7" max="7" width="14.28515625" style="96" customWidth="1"/>
    <col min="8" max="8" width="13.5703125" style="96" customWidth="1"/>
    <col min="9" max="9" width="4.42578125" style="96" customWidth="1"/>
    <col min="10" max="16384" width="11" style="96"/>
  </cols>
  <sheetData>
    <row r="1" spans="2:8" ht="13.5" thickBot="1" x14ac:dyDescent="0.25"/>
    <row r="2" spans="2:8" x14ac:dyDescent="0.2">
      <c r="B2" s="97" t="s">
        <v>35</v>
      </c>
      <c r="C2" s="98"/>
      <c r="D2" s="98"/>
      <c r="E2" s="98"/>
      <c r="F2" s="98"/>
      <c r="G2" s="98"/>
      <c r="H2" s="99"/>
    </row>
    <row r="3" spans="2:8" x14ac:dyDescent="0.2">
      <c r="B3" s="100" t="s">
        <v>36</v>
      </c>
      <c r="C3" s="101"/>
      <c r="D3" s="101"/>
      <c r="E3" s="101"/>
      <c r="F3" s="101"/>
      <c r="G3" s="101"/>
      <c r="H3" s="102"/>
    </row>
    <row r="4" spans="2:8" x14ac:dyDescent="0.2">
      <c r="B4" s="100" t="s">
        <v>37</v>
      </c>
      <c r="C4" s="101"/>
      <c r="D4" s="101"/>
      <c r="E4" s="101"/>
      <c r="F4" s="101"/>
      <c r="G4" s="101"/>
      <c r="H4" s="102"/>
    </row>
    <row r="5" spans="2:8" x14ac:dyDescent="0.2">
      <c r="B5" s="100" t="s">
        <v>38</v>
      </c>
      <c r="C5" s="101"/>
      <c r="D5" s="101"/>
      <c r="E5" s="101"/>
      <c r="F5" s="101"/>
      <c r="G5" s="101"/>
      <c r="H5" s="102"/>
    </row>
    <row r="6" spans="2:8" ht="13.5" thickBot="1" x14ac:dyDescent="0.25">
      <c r="B6" s="103" t="s">
        <v>39</v>
      </c>
      <c r="C6" s="104"/>
      <c r="D6" s="104"/>
      <c r="E6" s="104"/>
      <c r="F6" s="104"/>
      <c r="G6" s="104"/>
      <c r="H6" s="105"/>
    </row>
    <row r="7" spans="2:8" ht="13.5" thickBot="1" x14ac:dyDescent="0.25">
      <c r="B7" s="106" t="s">
        <v>40</v>
      </c>
      <c r="C7" s="107" t="s">
        <v>41</v>
      </c>
      <c r="D7" s="108"/>
      <c r="E7" s="108"/>
      <c r="F7" s="108"/>
      <c r="G7" s="109"/>
      <c r="H7" s="106" t="s">
        <v>42</v>
      </c>
    </row>
    <row r="8" spans="2:8" ht="26.25" thickBot="1" x14ac:dyDescent="0.25">
      <c r="B8" s="110"/>
      <c r="C8" s="111" t="s">
        <v>43</v>
      </c>
      <c r="D8" s="111" t="s">
        <v>44</v>
      </c>
      <c r="E8" s="111" t="s">
        <v>8</v>
      </c>
      <c r="F8" s="111" t="s">
        <v>9</v>
      </c>
      <c r="G8" s="111" t="s">
        <v>45</v>
      </c>
      <c r="H8" s="110"/>
    </row>
    <row r="9" spans="2:8" x14ac:dyDescent="0.2">
      <c r="B9" s="112" t="s">
        <v>46</v>
      </c>
      <c r="C9" s="113">
        <f t="shared" ref="C9:H9" si="0">SUM(C10:C48)</f>
        <v>1032714249.5500002</v>
      </c>
      <c r="D9" s="113">
        <f t="shared" si="0"/>
        <v>-1.1641532182693481E-10</v>
      </c>
      <c r="E9" s="113">
        <f t="shared" si="0"/>
        <v>1032714249.55</v>
      </c>
      <c r="F9" s="113">
        <f t="shared" si="0"/>
        <v>206484843.90000001</v>
      </c>
      <c r="G9" s="113">
        <f t="shared" si="0"/>
        <v>204107267.74999997</v>
      </c>
      <c r="H9" s="113">
        <f t="shared" si="0"/>
        <v>826229405.64999986</v>
      </c>
    </row>
    <row r="10" spans="2:8" ht="12.75" customHeight="1" x14ac:dyDescent="0.2">
      <c r="B10" s="114" t="s">
        <v>47</v>
      </c>
      <c r="C10" s="115">
        <v>4280012.7300000004</v>
      </c>
      <c r="D10" s="115">
        <v>160684</v>
      </c>
      <c r="E10" s="115">
        <f t="shared" ref="E10:E48" si="1">C10+D10</f>
        <v>4440696.7300000004</v>
      </c>
      <c r="F10" s="115">
        <v>854275.81</v>
      </c>
      <c r="G10" s="115">
        <v>843295.98</v>
      </c>
      <c r="H10" s="116">
        <f t="shared" ref="H10:H48" si="2">E10-F10</f>
        <v>3586420.9200000004</v>
      </c>
    </row>
    <row r="11" spans="2:8" x14ac:dyDescent="0.2">
      <c r="B11" s="114" t="s">
        <v>48</v>
      </c>
      <c r="C11" s="117">
        <v>30218916.039999999</v>
      </c>
      <c r="D11" s="117">
        <v>-1851866.8</v>
      </c>
      <c r="E11" s="117">
        <f t="shared" si="1"/>
        <v>28367049.239999998</v>
      </c>
      <c r="F11" s="117">
        <v>6994971.8799999999</v>
      </c>
      <c r="G11" s="117">
        <v>6896961.5300000003</v>
      </c>
      <c r="H11" s="116">
        <f t="shared" si="2"/>
        <v>21372077.359999999</v>
      </c>
    </row>
    <row r="12" spans="2:8" x14ac:dyDescent="0.2">
      <c r="B12" s="114" t="s">
        <v>49</v>
      </c>
      <c r="C12" s="117">
        <v>23105847.09</v>
      </c>
      <c r="D12" s="117">
        <v>3139624.68</v>
      </c>
      <c r="E12" s="117">
        <f t="shared" si="1"/>
        <v>26245471.77</v>
      </c>
      <c r="F12" s="117">
        <v>18033164.359999999</v>
      </c>
      <c r="G12" s="117">
        <v>18004865.789999999</v>
      </c>
      <c r="H12" s="116">
        <f t="shared" si="2"/>
        <v>8212307.4100000001</v>
      </c>
    </row>
    <row r="13" spans="2:8" x14ac:dyDescent="0.2">
      <c r="B13" s="114" t="s">
        <v>50</v>
      </c>
      <c r="C13" s="117">
        <v>7152195.8399999999</v>
      </c>
      <c r="D13" s="117">
        <v>178153.71</v>
      </c>
      <c r="E13" s="117">
        <f t="shared" si="1"/>
        <v>7330349.5499999998</v>
      </c>
      <c r="F13" s="117">
        <v>1021936.72</v>
      </c>
      <c r="G13" s="117">
        <v>1021098.74</v>
      </c>
      <c r="H13" s="116">
        <f t="shared" si="2"/>
        <v>6308412.8300000001</v>
      </c>
    </row>
    <row r="14" spans="2:8" x14ac:dyDescent="0.2">
      <c r="B14" s="114" t="s">
        <v>51</v>
      </c>
      <c r="C14" s="117">
        <v>6223652.3799999999</v>
      </c>
      <c r="D14" s="117">
        <v>-250692.84</v>
      </c>
      <c r="E14" s="117">
        <f t="shared" si="1"/>
        <v>5972959.54</v>
      </c>
      <c r="F14" s="117">
        <v>771620.36</v>
      </c>
      <c r="G14" s="117">
        <v>769129.41</v>
      </c>
      <c r="H14" s="116">
        <f t="shared" si="2"/>
        <v>5201339.18</v>
      </c>
    </row>
    <row r="15" spans="2:8" ht="25.5" x14ac:dyDescent="0.2">
      <c r="B15" s="114" t="s">
        <v>52</v>
      </c>
      <c r="C15" s="117">
        <v>15486446.800000001</v>
      </c>
      <c r="D15" s="117">
        <v>-1007872.92</v>
      </c>
      <c r="E15" s="117">
        <f t="shared" si="1"/>
        <v>14478573.880000001</v>
      </c>
      <c r="F15" s="117">
        <v>2589156.1800000002</v>
      </c>
      <c r="G15" s="117">
        <v>2568973.0699999998</v>
      </c>
      <c r="H15" s="116">
        <f t="shared" si="2"/>
        <v>11889417.700000001</v>
      </c>
    </row>
    <row r="16" spans="2:8" x14ac:dyDescent="0.2">
      <c r="B16" s="114" t="s">
        <v>53</v>
      </c>
      <c r="C16" s="117">
        <v>15111162.800000001</v>
      </c>
      <c r="D16" s="117">
        <v>127414.54</v>
      </c>
      <c r="E16" s="117">
        <f t="shared" si="1"/>
        <v>15238577.34</v>
      </c>
      <c r="F16" s="117">
        <v>2563345.04</v>
      </c>
      <c r="G16" s="117">
        <v>2563345.04</v>
      </c>
      <c r="H16" s="116">
        <f t="shared" si="2"/>
        <v>12675232.300000001</v>
      </c>
    </row>
    <row r="17" spans="2:8" x14ac:dyDescent="0.2">
      <c r="B17" s="114" t="s">
        <v>54</v>
      </c>
      <c r="C17" s="117">
        <v>5626071.3899999997</v>
      </c>
      <c r="D17" s="117">
        <v>-25652</v>
      </c>
      <c r="E17" s="117">
        <f t="shared" si="1"/>
        <v>5600419.3899999997</v>
      </c>
      <c r="F17" s="117">
        <v>1136611.6299999999</v>
      </c>
      <c r="G17" s="117">
        <v>1125328.1599999999</v>
      </c>
      <c r="H17" s="116">
        <f t="shared" si="2"/>
        <v>4463807.76</v>
      </c>
    </row>
    <row r="18" spans="2:8" x14ac:dyDescent="0.2">
      <c r="B18" s="114" t="s">
        <v>55</v>
      </c>
      <c r="C18" s="117">
        <v>9816666.7400000002</v>
      </c>
      <c r="D18" s="117">
        <v>215385.5</v>
      </c>
      <c r="E18" s="117">
        <f t="shared" si="1"/>
        <v>10032052.24</v>
      </c>
      <c r="F18" s="117">
        <v>1640108.6</v>
      </c>
      <c r="G18" s="117">
        <v>1640108.6</v>
      </c>
      <c r="H18" s="117">
        <f t="shared" si="2"/>
        <v>8391943.6400000006</v>
      </c>
    </row>
    <row r="19" spans="2:8" x14ac:dyDescent="0.2">
      <c r="B19" s="114" t="s">
        <v>56</v>
      </c>
      <c r="C19" s="117">
        <v>28137882.710000001</v>
      </c>
      <c r="D19" s="117">
        <v>-1256434</v>
      </c>
      <c r="E19" s="117">
        <f t="shared" si="1"/>
        <v>26881448.710000001</v>
      </c>
      <c r="F19" s="117">
        <v>9147037.1999999993</v>
      </c>
      <c r="G19" s="117">
        <v>9139860.3599999994</v>
      </c>
      <c r="H19" s="117">
        <f t="shared" si="2"/>
        <v>17734411.510000002</v>
      </c>
    </row>
    <row r="20" spans="2:8" x14ac:dyDescent="0.2">
      <c r="B20" s="114" t="s">
        <v>57</v>
      </c>
      <c r="C20" s="117">
        <v>20935299.670000002</v>
      </c>
      <c r="D20" s="117">
        <v>-274589.82</v>
      </c>
      <c r="E20" s="117">
        <f t="shared" si="1"/>
        <v>20660709.850000001</v>
      </c>
      <c r="F20" s="117">
        <v>3303958.86</v>
      </c>
      <c r="G20" s="117">
        <v>3294375.93</v>
      </c>
      <c r="H20" s="117">
        <f t="shared" si="2"/>
        <v>17356750.990000002</v>
      </c>
    </row>
    <row r="21" spans="2:8" x14ac:dyDescent="0.2">
      <c r="B21" s="114" t="s">
        <v>58</v>
      </c>
      <c r="C21" s="117">
        <v>4975357.6500000004</v>
      </c>
      <c r="D21" s="117">
        <v>0</v>
      </c>
      <c r="E21" s="117">
        <f t="shared" si="1"/>
        <v>4975357.6500000004</v>
      </c>
      <c r="F21" s="117">
        <v>0</v>
      </c>
      <c r="G21" s="117">
        <v>0</v>
      </c>
      <c r="H21" s="117">
        <f t="shared" si="2"/>
        <v>4975357.6500000004</v>
      </c>
    </row>
    <row r="22" spans="2:8" x14ac:dyDescent="0.2">
      <c r="B22" s="114" t="s">
        <v>59</v>
      </c>
      <c r="C22" s="117">
        <v>19757851.199999999</v>
      </c>
      <c r="D22" s="117">
        <v>7158</v>
      </c>
      <c r="E22" s="117">
        <f t="shared" si="1"/>
        <v>19765009.199999999</v>
      </c>
      <c r="F22" s="117">
        <v>3945976.73</v>
      </c>
      <c r="G22" s="117">
        <v>3938175.18</v>
      </c>
      <c r="H22" s="117">
        <f t="shared" si="2"/>
        <v>15819032.469999999</v>
      </c>
    </row>
    <row r="23" spans="2:8" x14ac:dyDescent="0.2">
      <c r="B23" s="114" t="s">
        <v>60</v>
      </c>
      <c r="C23" s="117">
        <v>41943839.950000003</v>
      </c>
      <c r="D23" s="117">
        <v>172378.7</v>
      </c>
      <c r="E23" s="117">
        <f t="shared" si="1"/>
        <v>42116218.650000006</v>
      </c>
      <c r="F23" s="117">
        <v>8968679.6799999997</v>
      </c>
      <c r="G23" s="117">
        <v>8674626</v>
      </c>
      <c r="H23" s="117">
        <f t="shared" si="2"/>
        <v>33147538.970000006</v>
      </c>
    </row>
    <row r="24" spans="2:8" x14ac:dyDescent="0.2">
      <c r="B24" s="114" t="s">
        <v>61</v>
      </c>
      <c r="C24" s="117">
        <v>273372123.98000002</v>
      </c>
      <c r="D24" s="117">
        <v>1058039.48</v>
      </c>
      <c r="E24" s="117">
        <f t="shared" si="1"/>
        <v>274430163.46000004</v>
      </c>
      <c r="F24" s="117">
        <v>45329017.609999999</v>
      </c>
      <c r="G24" s="117">
        <v>45324237.450000003</v>
      </c>
      <c r="H24" s="117">
        <f t="shared" si="2"/>
        <v>229101145.85000002</v>
      </c>
    </row>
    <row r="25" spans="2:8" x14ac:dyDescent="0.2">
      <c r="B25" s="114" t="s">
        <v>62</v>
      </c>
      <c r="C25" s="117">
        <v>5299812.2300000004</v>
      </c>
      <c r="D25" s="117">
        <v>-56084</v>
      </c>
      <c r="E25" s="117">
        <f t="shared" si="1"/>
        <v>5243728.2300000004</v>
      </c>
      <c r="F25" s="117">
        <v>1118818.99</v>
      </c>
      <c r="G25" s="117">
        <v>1118413.8600000001</v>
      </c>
      <c r="H25" s="117">
        <f t="shared" si="2"/>
        <v>4124909.24</v>
      </c>
    </row>
    <row r="26" spans="2:8" ht="25.5" x14ac:dyDescent="0.2">
      <c r="B26" s="114" t="s">
        <v>63</v>
      </c>
      <c r="C26" s="117">
        <v>21641792.57</v>
      </c>
      <c r="D26" s="117">
        <v>-16061.08</v>
      </c>
      <c r="E26" s="117">
        <f t="shared" si="1"/>
        <v>21625731.490000002</v>
      </c>
      <c r="F26" s="117">
        <v>3530942.7</v>
      </c>
      <c r="G26" s="117">
        <v>3528451.75</v>
      </c>
      <c r="H26" s="117">
        <f t="shared" si="2"/>
        <v>18094788.790000003</v>
      </c>
    </row>
    <row r="27" spans="2:8" ht="25.5" x14ac:dyDescent="0.2">
      <c r="B27" s="114" t="s">
        <v>64</v>
      </c>
      <c r="C27" s="117">
        <v>22007099.170000002</v>
      </c>
      <c r="D27" s="117">
        <v>-1494368.07</v>
      </c>
      <c r="E27" s="117">
        <f t="shared" si="1"/>
        <v>20512731.100000001</v>
      </c>
      <c r="F27" s="117">
        <v>2935271.06</v>
      </c>
      <c r="G27" s="117">
        <v>2935271.06</v>
      </c>
      <c r="H27" s="117">
        <f t="shared" si="2"/>
        <v>17577460.040000003</v>
      </c>
    </row>
    <row r="28" spans="2:8" x14ac:dyDescent="0.2">
      <c r="B28" s="114" t="s">
        <v>65</v>
      </c>
      <c r="C28" s="117">
        <v>20359525.829999998</v>
      </c>
      <c r="D28" s="117">
        <v>-28500</v>
      </c>
      <c r="E28" s="117">
        <f t="shared" si="1"/>
        <v>20331025.829999998</v>
      </c>
      <c r="F28" s="117">
        <v>1623568.57</v>
      </c>
      <c r="G28" s="117">
        <v>1532995.82</v>
      </c>
      <c r="H28" s="117">
        <f t="shared" si="2"/>
        <v>18707457.259999998</v>
      </c>
    </row>
    <row r="29" spans="2:8" x14ac:dyDescent="0.2">
      <c r="B29" s="114" t="s">
        <v>66</v>
      </c>
      <c r="C29" s="117">
        <v>13438936.52</v>
      </c>
      <c r="D29" s="117">
        <v>57250</v>
      </c>
      <c r="E29" s="117">
        <f t="shared" si="1"/>
        <v>13496186.52</v>
      </c>
      <c r="F29" s="117">
        <v>5630753.1500000004</v>
      </c>
      <c r="G29" s="117">
        <v>5616755.4400000004</v>
      </c>
      <c r="H29" s="117">
        <f t="shared" si="2"/>
        <v>7865433.3699999992</v>
      </c>
    </row>
    <row r="30" spans="2:8" ht="25.5" x14ac:dyDescent="0.2">
      <c r="B30" s="114" t="s">
        <v>67</v>
      </c>
      <c r="C30" s="117">
        <v>14906991.76</v>
      </c>
      <c r="D30" s="117">
        <v>-110250</v>
      </c>
      <c r="E30" s="117">
        <f t="shared" si="1"/>
        <v>14796741.76</v>
      </c>
      <c r="F30" s="117">
        <v>2345293.98</v>
      </c>
      <c r="G30" s="117">
        <v>2345293.98</v>
      </c>
      <c r="H30" s="117">
        <f t="shared" si="2"/>
        <v>12451447.779999999</v>
      </c>
    </row>
    <row r="31" spans="2:8" ht="25.5" x14ac:dyDescent="0.2">
      <c r="B31" s="114" t="s">
        <v>68</v>
      </c>
      <c r="C31" s="117">
        <v>23811346.789999999</v>
      </c>
      <c r="D31" s="117">
        <v>15404</v>
      </c>
      <c r="E31" s="117">
        <f t="shared" si="1"/>
        <v>23826750.789999999</v>
      </c>
      <c r="F31" s="117">
        <v>3383778.85</v>
      </c>
      <c r="G31" s="117">
        <v>3326556.68</v>
      </c>
      <c r="H31" s="117">
        <f t="shared" si="2"/>
        <v>20442971.939999998</v>
      </c>
    </row>
    <row r="32" spans="2:8" x14ac:dyDescent="0.2">
      <c r="B32" s="114" t="s">
        <v>69</v>
      </c>
      <c r="C32" s="117">
        <v>12666071.01</v>
      </c>
      <c r="D32" s="117">
        <v>110608.34</v>
      </c>
      <c r="E32" s="117">
        <f t="shared" si="1"/>
        <v>12776679.35</v>
      </c>
      <c r="F32" s="117">
        <v>2656533.92</v>
      </c>
      <c r="G32" s="117">
        <v>2613918.92</v>
      </c>
      <c r="H32" s="117">
        <f t="shared" si="2"/>
        <v>10120145.43</v>
      </c>
    </row>
    <row r="33" spans="2:8" x14ac:dyDescent="0.2">
      <c r="B33" s="114" t="s">
        <v>70</v>
      </c>
      <c r="C33" s="117">
        <v>10183954.039999999</v>
      </c>
      <c r="D33" s="117">
        <v>-68658</v>
      </c>
      <c r="E33" s="117">
        <f t="shared" si="1"/>
        <v>10115296.039999999</v>
      </c>
      <c r="F33" s="117">
        <v>1946315.08</v>
      </c>
      <c r="G33" s="117">
        <v>1942844.16</v>
      </c>
      <c r="H33" s="117">
        <f t="shared" si="2"/>
        <v>8168980.959999999</v>
      </c>
    </row>
    <row r="34" spans="2:8" x14ac:dyDescent="0.2">
      <c r="B34" s="114" t="s">
        <v>71</v>
      </c>
      <c r="C34" s="117">
        <v>8118143.2300000004</v>
      </c>
      <c r="D34" s="117">
        <v>25670.54</v>
      </c>
      <c r="E34" s="117">
        <f t="shared" si="1"/>
        <v>8143813.7700000005</v>
      </c>
      <c r="F34" s="117">
        <v>1450141.64</v>
      </c>
      <c r="G34" s="117">
        <v>1450040.36</v>
      </c>
      <c r="H34" s="117">
        <f t="shared" si="2"/>
        <v>6693672.1300000008</v>
      </c>
    </row>
    <row r="35" spans="2:8" ht="25.5" x14ac:dyDescent="0.2">
      <c r="B35" s="114" t="s">
        <v>72</v>
      </c>
      <c r="C35" s="117">
        <v>6859924.46</v>
      </c>
      <c r="D35" s="117">
        <v>-57283.9</v>
      </c>
      <c r="E35" s="117">
        <f t="shared" si="1"/>
        <v>6802640.5599999996</v>
      </c>
      <c r="F35" s="117">
        <v>1215374.22</v>
      </c>
      <c r="G35" s="117">
        <v>1215374.22</v>
      </c>
      <c r="H35" s="117">
        <f t="shared" si="2"/>
        <v>5587266.3399999999</v>
      </c>
    </row>
    <row r="36" spans="2:8" ht="25.5" x14ac:dyDescent="0.2">
      <c r="B36" s="114" t="s">
        <v>73</v>
      </c>
      <c r="C36" s="117">
        <v>47393271.990000002</v>
      </c>
      <c r="D36" s="117">
        <v>179292.85</v>
      </c>
      <c r="E36" s="117">
        <f t="shared" si="1"/>
        <v>47572564.840000004</v>
      </c>
      <c r="F36" s="117">
        <v>11023472.43</v>
      </c>
      <c r="G36" s="117">
        <v>11006359.82</v>
      </c>
      <c r="H36" s="117">
        <f t="shared" si="2"/>
        <v>36549092.410000004</v>
      </c>
    </row>
    <row r="37" spans="2:8" x14ac:dyDescent="0.2">
      <c r="B37" s="114" t="s">
        <v>74</v>
      </c>
      <c r="C37" s="117">
        <v>106986345.47</v>
      </c>
      <c r="D37" s="117">
        <v>165170.96</v>
      </c>
      <c r="E37" s="117">
        <f t="shared" si="1"/>
        <v>107151516.42999999</v>
      </c>
      <c r="F37" s="117">
        <v>22874337.300000001</v>
      </c>
      <c r="G37" s="117">
        <v>21423681.32</v>
      </c>
      <c r="H37" s="117">
        <f t="shared" si="2"/>
        <v>84277179.129999995</v>
      </c>
    </row>
    <row r="38" spans="2:8" x14ac:dyDescent="0.2">
      <c r="B38" s="114" t="s">
        <v>75</v>
      </c>
      <c r="C38" s="117">
        <v>50917115.590000004</v>
      </c>
      <c r="D38" s="117">
        <v>104738.3</v>
      </c>
      <c r="E38" s="117">
        <f t="shared" si="1"/>
        <v>51021853.890000001</v>
      </c>
      <c r="F38" s="117">
        <v>8141987.71</v>
      </c>
      <c r="G38" s="117">
        <v>8058010.3600000003</v>
      </c>
      <c r="H38" s="117">
        <f t="shared" si="2"/>
        <v>42879866.18</v>
      </c>
    </row>
    <row r="39" spans="2:8" ht="25.5" x14ac:dyDescent="0.2">
      <c r="B39" s="114" t="s">
        <v>76</v>
      </c>
      <c r="C39" s="117">
        <v>45263589.329999998</v>
      </c>
      <c r="D39" s="117">
        <v>656885.85</v>
      </c>
      <c r="E39" s="117">
        <f t="shared" si="1"/>
        <v>45920475.18</v>
      </c>
      <c r="F39" s="117">
        <v>7920444.6699999999</v>
      </c>
      <c r="G39" s="117">
        <v>7813950.5099999998</v>
      </c>
      <c r="H39" s="117">
        <f t="shared" si="2"/>
        <v>38000030.509999998</v>
      </c>
    </row>
    <row r="40" spans="2:8" x14ac:dyDescent="0.2">
      <c r="B40" s="114" t="s">
        <v>77</v>
      </c>
      <c r="C40" s="117">
        <v>21526945.859999999</v>
      </c>
      <c r="D40" s="117">
        <v>121429.98</v>
      </c>
      <c r="E40" s="117">
        <f t="shared" si="1"/>
        <v>21648375.84</v>
      </c>
      <c r="F40" s="117">
        <v>4013022.46</v>
      </c>
      <c r="G40" s="117">
        <v>4010821.12</v>
      </c>
      <c r="H40" s="117">
        <f t="shared" si="2"/>
        <v>17635353.379999999</v>
      </c>
    </row>
    <row r="41" spans="2:8" x14ac:dyDescent="0.2">
      <c r="B41" s="114" t="s">
        <v>78</v>
      </c>
      <c r="C41" s="117">
        <v>13024503.529999999</v>
      </c>
      <c r="D41" s="117">
        <v>-383615</v>
      </c>
      <c r="E41" s="117">
        <f t="shared" si="1"/>
        <v>12640888.529999999</v>
      </c>
      <c r="F41" s="117">
        <v>2062508</v>
      </c>
      <c r="G41" s="117">
        <v>2062508</v>
      </c>
      <c r="H41" s="117">
        <f t="shared" si="2"/>
        <v>10578380.529999999</v>
      </c>
    </row>
    <row r="42" spans="2:8" ht="25.5" x14ac:dyDescent="0.2">
      <c r="B42" s="114" t="s">
        <v>79</v>
      </c>
      <c r="C42" s="117">
        <v>9942443.1199999992</v>
      </c>
      <c r="D42" s="117">
        <v>164454</v>
      </c>
      <c r="E42" s="117">
        <f t="shared" si="1"/>
        <v>10106897.119999999</v>
      </c>
      <c r="F42" s="117">
        <v>2145214.96</v>
      </c>
      <c r="G42" s="117">
        <v>2140098.73</v>
      </c>
      <c r="H42" s="117">
        <f t="shared" si="2"/>
        <v>7961682.1599999992</v>
      </c>
    </row>
    <row r="43" spans="2:8" x14ac:dyDescent="0.2">
      <c r="B43" s="114" t="s">
        <v>80</v>
      </c>
      <c r="C43" s="117">
        <v>4961416.47</v>
      </c>
      <c r="D43" s="117">
        <v>53684</v>
      </c>
      <c r="E43" s="117">
        <f t="shared" si="1"/>
        <v>5015100.47</v>
      </c>
      <c r="F43" s="117">
        <v>1020971.94</v>
      </c>
      <c r="G43" s="117">
        <v>1020971.94</v>
      </c>
      <c r="H43" s="117">
        <f t="shared" si="2"/>
        <v>3994128.53</v>
      </c>
    </row>
    <row r="44" spans="2:8" x14ac:dyDescent="0.2">
      <c r="B44" s="114" t="s">
        <v>81</v>
      </c>
      <c r="C44" s="117">
        <v>10407633.99</v>
      </c>
      <c r="D44" s="117">
        <v>84853</v>
      </c>
      <c r="E44" s="117">
        <f t="shared" si="1"/>
        <v>10492486.99</v>
      </c>
      <c r="F44" s="117">
        <v>2065857.07</v>
      </c>
      <c r="G44" s="117">
        <v>2060193.92</v>
      </c>
      <c r="H44" s="117">
        <f t="shared" si="2"/>
        <v>8426629.9199999999</v>
      </c>
    </row>
    <row r="45" spans="2:8" x14ac:dyDescent="0.2">
      <c r="B45" s="114" t="s">
        <v>82</v>
      </c>
      <c r="C45" s="117">
        <v>2459208.36</v>
      </c>
      <c r="D45" s="117">
        <v>81398</v>
      </c>
      <c r="E45" s="117">
        <f t="shared" si="1"/>
        <v>2540606.36</v>
      </c>
      <c r="F45" s="117">
        <v>441294.66</v>
      </c>
      <c r="G45" s="117">
        <v>441294.66</v>
      </c>
      <c r="H45" s="117">
        <f t="shared" si="2"/>
        <v>2099311.6999999997</v>
      </c>
    </row>
    <row r="46" spans="2:8" x14ac:dyDescent="0.2">
      <c r="B46" s="114" t="s">
        <v>83</v>
      </c>
      <c r="C46" s="117">
        <v>41394851.259999998</v>
      </c>
      <c r="D46" s="117">
        <v>2250</v>
      </c>
      <c r="E46" s="117">
        <f t="shared" si="1"/>
        <v>41397101.259999998</v>
      </c>
      <c r="F46" s="117">
        <v>8147785.9900000002</v>
      </c>
      <c r="G46" s="117">
        <v>8147785.9900000002</v>
      </c>
      <c r="H46" s="117">
        <f t="shared" si="2"/>
        <v>33249315.269999996</v>
      </c>
    </row>
    <row r="47" spans="2:8" x14ac:dyDescent="0.2">
      <c r="B47" s="114" t="s">
        <v>84</v>
      </c>
      <c r="C47" s="117">
        <v>12000000</v>
      </c>
      <c r="D47" s="117">
        <v>0</v>
      </c>
      <c r="E47" s="117">
        <f t="shared" si="1"/>
        <v>12000000</v>
      </c>
      <c r="F47" s="117">
        <v>1840898.89</v>
      </c>
      <c r="G47" s="117">
        <v>1840898.89</v>
      </c>
      <c r="H47" s="117">
        <f t="shared" si="2"/>
        <v>10159101.109999999</v>
      </c>
    </row>
    <row r="48" spans="2:8" x14ac:dyDescent="0.2">
      <c r="B48" s="114" t="s">
        <v>85</v>
      </c>
      <c r="C48" s="117">
        <v>1000000</v>
      </c>
      <c r="D48" s="117">
        <v>0</v>
      </c>
      <c r="E48" s="117">
        <f t="shared" si="1"/>
        <v>1000000</v>
      </c>
      <c r="F48" s="117">
        <v>650395</v>
      </c>
      <c r="G48" s="117">
        <v>650395</v>
      </c>
      <c r="H48" s="117">
        <f t="shared" si="2"/>
        <v>349605</v>
      </c>
    </row>
    <row r="49" spans="2:8" s="120" customFormat="1" x14ac:dyDescent="0.2">
      <c r="B49" s="118" t="s">
        <v>86</v>
      </c>
      <c r="C49" s="119">
        <f t="shared" ref="C49" si="3">SUM(C50:C54)</f>
        <v>326298689.98000002</v>
      </c>
      <c r="D49" s="119">
        <f>SUM(D50:D54)</f>
        <v>47159901.68</v>
      </c>
      <c r="E49" s="119">
        <f t="shared" ref="E49:H49" si="4">SUM(E50:E54)</f>
        <v>373458591.65999997</v>
      </c>
      <c r="F49" s="119">
        <f t="shared" si="4"/>
        <v>51249705.039999999</v>
      </c>
      <c r="G49" s="119">
        <f t="shared" si="4"/>
        <v>48047081.710000001</v>
      </c>
      <c r="H49" s="119">
        <f t="shared" si="4"/>
        <v>322208886.62</v>
      </c>
    </row>
    <row r="50" spans="2:8" x14ac:dyDescent="0.2">
      <c r="B50" s="114" t="s">
        <v>87</v>
      </c>
      <c r="C50" s="115">
        <v>263338476.97999999</v>
      </c>
      <c r="D50" s="115">
        <v>37826125.68</v>
      </c>
      <c r="E50" s="115">
        <f>C50+D50</f>
        <v>301164602.65999997</v>
      </c>
      <c r="F50" s="115">
        <v>51249705.039999999</v>
      </c>
      <c r="G50" s="115">
        <v>48047081.710000001</v>
      </c>
      <c r="H50" s="116">
        <f>E50-F50</f>
        <v>249914897.61999997</v>
      </c>
    </row>
    <row r="51" spans="2:8" x14ac:dyDescent="0.2">
      <c r="B51" s="114" t="s">
        <v>88</v>
      </c>
      <c r="C51" s="115">
        <v>62960210</v>
      </c>
      <c r="D51" s="115">
        <v>9333776</v>
      </c>
      <c r="E51" s="115">
        <f>C51+D51</f>
        <v>72293986</v>
      </c>
      <c r="F51" s="115">
        <v>0</v>
      </c>
      <c r="G51" s="115">
        <v>0</v>
      </c>
      <c r="H51" s="116">
        <f>E51-F51</f>
        <v>72293986</v>
      </c>
    </row>
    <row r="52" spans="2:8" x14ac:dyDescent="0.2">
      <c r="B52" s="114" t="s">
        <v>89</v>
      </c>
      <c r="C52" s="115">
        <v>1</v>
      </c>
      <c r="D52" s="115">
        <v>0</v>
      </c>
      <c r="E52" s="115">
        <f>C52+D52</f>
        <v>1</v>
      </c>
      <c r="F52" s="115">
        <v>0</v>
      </c>
      <c r="G52" s="115">
        <v>0</v>
      </c>
      <c r="H52" s="116">
        <f>E52-F52</f>
        <v>1</v>
      </c>
    </row>
    <row r="53" spans="2:8" x14ac:dyDescent="0.2">
      <c r="B53" s="114" t="s">
        <v>90</v>
      </c>
      <c r="C53" s="115">
        <v>1</v>
      </c>
      <c r="D53" s="115">
        <v>0</v>
      </c>
      <c r="E53" s="115">
        <f>C53+D53</f>
        <v>1</v>
      </c>
      <c r="F53" s="115">
        <v>0</v>
      </c>
      <c r="G53" s="115">
        <v>0</v>
      </c>
      <c r="H53" s="116">
        <f>E53-F53</f>
        <v>1</v>
      </c>
    </row>
    <row r="54" spans="2:8" x14ac:dyDescent="0.2">
      <c r="B54" s="114" t="s">
        <v>91</v>
      </c>
      <c r="C54" s="117">
        <v>1</v>
      </c>
      <c r="D54" s="117">
        <v>0</v>
      </c>
      <c r="E54" s="117">
        <f>C54+D54</f>
        <v>1</v>
      </c>
      <c r="F54" s="117">
        <v>0</v>
      </c>
      <c r="G54" s="117">
        <v>0</v>
      </c>
      <c r="H54" s="116">
        <f>E54-F54</f>
        <v>1</v>
      </c>
    </row>
    <row r="55" spans="2:8" x14ac:dyDescent="0.2">
      <c r="B55" s="114"/>
      <c r="C55" s="117"/>
      <c r="D55" s="117"/>
      <c r="E55" s="117"/>
      <c r="F55" s="117"/>
      <c r="G55" s="117"/>
      <c r="H55" s="116"/>
    </row>
    <row r="56" spans="2:8" x14ac:dyDescent="0.2">
      <c r="B56" s="112" t="s">
        <v>92</v>
      </c>
      <c r="C56" s="121">
        <f t="shared" ref="C56:H56" si="5">C9+C49</f>
        <v>1359012939.5300002</v>
      </c>
      <c r="D56" s="121">
        <f t="shared" si="5"/>
        <v>47159901.68</v>
      </c>
      <c r="E56" s="121">
        <f t="shared" si="5"/>
        <v>1406172841.21</v>
      </c>
      <c r="F56" s="121">
        <f t="shared" si="5"/>
        <v>257734548.94</v>
      </c>
      <c r="G56" s="121">
        <f t="shared" si="5"/>
        <v>252154349.45999998</v>
      </c>
      <c r="H56" s="121">
        <f t="shared" si="5"/>
        <v>1148438292.27</v>
      </c>
    </row>
    <row r="57" spans="2:8" ht="13.5" thickBot="1" x14ac:dyDescent="0.25">
      <c r="B57" s="122"/>
      <c r="C57" s="123"/>
      <c r="D57" s="123"/>
      <c r="E57" s="123"/>
      <c r="F57" s="123"/>
      <c r="G57" s="123"/>
      <c r="H57" s="123"/>
    </row>
    <row r="558" spans="2:8" x14ac:dyDescent="0.2">
      <c r="B558" s="124"/>
      <c r="C558" s="124"/>
      <c r="D558" s="124"/>
      <c r="E558" s="124"/>
      <c r="F558" s="124"/>
      <c r="G558" s="124"/>
      <c r="H558" s="124"/>
    </row>
  </sheetData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 horizontalCentered="1"/>
  <pageMargins left="0.70866141732283472" right="0.70866141732283472" top="0.74803149606299213" bottom="0.74803149606299213" header="0.31496062992125984" footer="0.31496062992125984"/>
  <pageSetup scale="70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B1:I30"/>
  <sheetViews>
    <sheetView showGridLines="0" workbookViewId="0">
      <selection activeCell="D19" sqref="D19"/>
    </sheetView>
  </sheetViews>
  <sheetFormatPr baseColWidth="10" defaultColWidth="0" defaultRowHeight="15" customHeight="1" zeroHeight="1" x14ac:dyDescent="0.25"/>
  <cols>
    <col min="1" max="1" width="2" customWidth="1"/>
    <col min="2" max="2" width="8.85546875" customWidth="1"/>
    <col min="3" max="3" width="27" customWidth="1"/>
    <col min="4" max="9" width="13.42578125" customWidth="1"/>
    <col min="10" max="10" width="2" customWidth="1"/>
  </cols>
  <sheetData>
    <row r="1" spans="2:9" x14ac:dyDescent="0.25"/>
    <row r="2" spans="2:9" x14ac:dyDescent="0.25">
      <c r="B2" s="125"/>
      <c r="C2" s="126"/>
      <c r="D2" s="126"/>
      <c r="E2" s="126"/>
      <c r="F2" s="126"/>
      <c r="G2" s="126"/>
      <c r="H2" s="126"/>
      <c r="I2" s="127"/>
    </row>
    <row r="3" spans="2:9" x14ac:dyDescent="0.25">
      <c r="B3" s="128" t="s">
        <v>0</v>
      </c>
      <c r="C3" s="129"/>
      <c r="D3" s="129"/>
      <c r="E3" s="129"/>
      <c r="F3" s="129"/>
      <c r="G3" s="129"/>
      <c r="H3" s="129"/>
      <c r="I3" s="130"/>
    </row>
    <row r="4" spans="2:9" x14ac:dyDescent="0.25">
      <c r="B4" s="131" t="s">
        <v>93</v>
      </c>
      <c r="C4" s="132"/>
      <c r="D4" s="132"/>
      <c r="E4" s="132"/>
      <c r="F4" s="132"/>
      <c r="G4" s="132"/>
      <c r="H4" s="132"/>
      <c r="I4" s="133"/>
    </row>
    <row r="5" spans="2:9" x14ac:dyDescent="0.25">
      <c r="B5" s="131" t="s">
        <v>94</v>
      </c>
      <c r="C5" s="132"/>
      <c r="D5" s="132"/>
      <c r="E5" s="132"/>
      <c r="F5" s="132"/>
      <c r="G5" s="132"/>
      <c r="H5" s="132"/>
      <c r="I5" s="133"/>
    </row>
    <row r="6" spans="2:9" x14ac:dyDescent="0.25">
      <c r="B6" s="134" t="s">
        <v>2</v>
      </c>
      <c r="C6" s="135"/>
      <c r="D6" s="135"/>
      <c r="E6" s="135"/>
      <c r="F6" s="135"/>
      <c r="G6" s="135"/>
      <c r="H6" s="135"/>
      <c r="I6" s="136"/>
    </row>
    <row r="7" spans="2:9" x14ac:dyDescent="0.25">
      <c r="B7" s="137"/>
      <c r="C7" s="137"/>
      <c r="D7" s="137"/>
      <c r="E7" s="137"/>
      <c r="F7" s="137"/>
      <c r="G7" s="137"/>
      <c r="H7" s="137"/>
      <c r="I7" s="137"/>
    </row>
    <row r="8" spans="2:9" x14ac:dyDescent="0.25">
      <c r="B8" s="138" t="s">
        <v>95</v>
      </c>
      <c r="C8" s="139"/>
      <c r="D8" s="140" t="s">
        <v>96</v>
      </c>
      <c r="E8" s="141"/>
      <c r="F8" s="141"/>
      <c r="G8" s="141"/>
      <c r="H8" s="142"/>
      <c r="I8" s="143" t="s">
        <v>97</v>
      </c>
    </row>
    <row r="9" spans="2:9" ht="27" customHeight="1" x14ac:dyDescent="0.25">
      <c r="B9" s="144"/>
      <c r="C9" s="145"/>
      <c r="D9" s="146" t="s">
        <v>98</v>
      </c>
      <c r="E9" s="147" t="s">
        <v>44</v>
      </c>
      <c r="F9" s="146" t="s">
        <v>8</v>
      </c>
      <c r="G9" s="146" t="s">
        <v>9</v>
      </c>
      <c r="H9" s="146" t="s">
        <v>45</v>
      </c>
      <c r="I9" s="148"/>
    </row>
    <row r="10" spans="2:9" x14ac:dyDescent="0.25">
      <c r="B10" s="149"/>
      <c r="C10" s="150"/>
      <c r="D10" s="146">
        <v>1</v>
      </c>
      <c r="E10" s="146">
        <v>2</v>
      </c>
      <c r="F10" s="146" t="s">
        <v>99</v>
      </c>
      <c r="G10" s="146">
        <v>4</v>
      </c>
      <c r="H10" s="146">
        <v>5</v>
      </c>
      <c r="I10" s="146" t="s">
        <v>100</v>
      </c>
    </row>
    <row r="11" spans="2:9" x14ac:dyDescent="0.25">
      <c r="B11" s="151"/>
      <c r="C11" s="152"/>
      <c r="D11" s="153"/>
      <c r="E11" s="153"/>
      <c r="F11" s="153"/>
      <c r="G11" s="153"/>
      <c r="H11" s="153"/>
      <c r="I11" s="153"/>
    </row>
    <row r="12" spans="2:9" x14ac:dyDescent="0.25">
      <c r="B12" s="154" t="s">
        <v>101</v>
      </c>
      <c r="C12" s="155"/>
      <c r="D12" s="156">
        <v>1050769219.39</v>
      </c>
      <c r="E12" s="156">
        <v>24349038.890000001</v>
      </c>
      <c r="F12" s="157">
        <f>D12+E12</f>
        <v>1075118258.28</v>
      </c>
      <c r="G12" s="156">
        <v>205633497.44999999</v>
      </c>
      <c r="H12" s="156">
        <v>201377027.58000001</v>
      </c>
      <c r="I12" s="157">
        <f>F12-G12</f>
        <v>869484760.82999992</v>
      </c>
    </row>
    <row r="13" spans="2:9" x14ac:dyDescent="0.25">
      <c r="B13" s="158"/>
      <c r="C13" s="159"/>
      <c r="D13" s="157"/>
      <c r="E13" s="157"/>
      <c r="F13" s="157"/>
      <c r="G13" s="157"/>
      <c r="H13" s="157"/>
      <c r="I13" s="157"/>
    </row>
    <row r="14" spans="2:9" ht="15" customHeight="1" x14ac:dyDescent="0.25">
      <c r="B14" s="154" t="s">
        <v>102</v>
      </c>
      <c r="C14" s="155"/>
      <c r="D14" s="156">
        <v>65243782.829999998</v>
      </c>
      <c r="E14" s="156">
        <v>8702511.4800000004</v>
      </c>
      <c r="F14" s="157">
        <f>D14+E14</f>
        <v>73946294.310000002</v>
      </c>
      <c r="G14" s="156">
        <v>380944</v>
      </c>
      <c r="H14" s="156">
        <v>380944</v>
      </c>
      <c r="I14" s="157">
        <f>F14-G14</f>
        <v>73565350.310000002</v>
      </c>
    </row>
    <row r="15" spans="2:9" x14ac:dyDescent="0.25">
      <c r="B15" s="158"/>
      <c r="C15" s="159"/>
      <c r="D15" s="157"/>
      <c r="E15" s="157"/>
      <c r="F15" s="157"/>
      <c r="G15" s="157"/>
      <c r="H15" s="157"/>
      <c r="I15" s="157"/>
    </row>
    <row r="16" spans="2:9" ht="23.25" customHeight="1" x14ac:dyDescent="0.25">
      <c r="B16" s="154" t="s">
        <v>103</v>
      </c>
      <c r="C16" s="155"/>
      <c r="D16" s="156">
        <v>107938239.16</v>
      </c>
      <c r="E16" s="156">
        <v>14108351.310000001</v>
      </c>
      <c r="F16" s="157">
        <f>D16+E16</f>
        <v>122046590.47</v>
      </c>
      <c r="G16" s="156">
        <v>23371188.829999998</v>
      </c>
      <c r="H16" s="156">
        <v>22047459.219999999</v>
      </c>
      <c r="I16" s="157">
        <f>F16-G16</f>
        <v>98675401.640000001</v>
      </c>
    </row>
    <row r="17" spans="2:9" x14ac:dyDescent="0.25">
      <c r="B17" s="158"/>
      <c r="C17" s="159"/>
      <c r="D17" s="157"/>
      <c r="E17" s="157"/>
      <c r="F17" s="157"/>
      <c r="G17" s="157"/>
      <c r="H17" s="157"/>
      <c r="I17" s="157"/>
    </row>
    <row r="18" spans="2:9" ht="23.25" customHeight="1" x14ac:dyDescent="0.25">
      <c r="B18" s="154" t="s">
        <v>104</v>
      </c>
      <c r="C18" s="155"/>
      <c r="D18" s="156">
        <v>135061698.15000001</v>
      </c>
      <c r="E18" s="156">
        <v>0</v>
      </c>
      <c r="F18" s="157">
        <f>D18+E18</f>
        <v>135061698.15000001</v>
      </c>
      <c r="G18" s="156">
        <v>28348918.66</v>
      </c>
      <c r="H18" s="156">
        <v>28348918.66</v>
      </c>
      <c r="I18" s="157">
        <f>F18-G18</f>
        <v>106712779.49000001</v>
      </c>
    </row>
    <row r="19" spans="2:9" x14ac:dyDescent="0.25">
      <c r="B19" s="158"/>
      <c r="C19" s="159"/>
      <c r="D19" s="157"/>
      <c r="E19" s="157"/>
      <c r="F19" s="157"/>
      <c r="G19" s="157"/>
      <c r="H19" s="157"/>
      <c r="I19" s="157"/>
    </row>
    <row r="20" spans="2:9" ht="23.25" customHeight="1" x14ac:dyDescent="0.25">
      <c r="B20" s="154" t="s">
        <v>105</v>
      </c>
      <c r="C20" s="155"/>
      <c r="D20" s="156">
        <v>0</v>
      </c>
      <c r="E20" s="156">
        <v>0</v>
      </c>
      <c r="F20" s="157">
        <f>D20+E20</f>
        <v>0</v>
      </c>
      <c r="G20" s="156">
        <v>0</v>
      </c>
      <c r="H20" s="156">
        <v>0</v>
      </c>
      <c r="I20" s="157">
        <f>F20-G20</f>
        <v>0</v>
      </c>
    </row>
    <row r="21" spans="2:9" x14ac:dyDescent="0.25">
      <c r="B21" s="160"/>
      <c r="C21" s="161"/>
      <c r="D21" s="162"/>
      <c r="E21" s="162"/>
      <c r="F21" s="162"/>
      <c r="G21" s="162"/>
      <c r="H21" s="162"/>
      <c r="I21" s="162"/>
    </row>
    <row r="22" spans="2:9" x14ac:dyDescent="0.25">
      <c r="B22" s="160"/>
      <c r="C22" s="161" t="s">
        <v>106</v>
      </c>
      <c r="D22" s="163">
        <f t="shared" ref="D22:I22" si="0">SUM(D11:D21)</f>
        <v>1359012939.5300002</v>
      </c>
      <c r="E22" s="163">
        <f t="shared" si="0"/>
        <v>47159901.68</v>
      </c>
      <c r="F22" s="163">
        <f t="shared" si="0"/>
        <v>1406172841.21</v>
      </c>
      <c r="G22" s="163">
        <f t="shared" si="0"/>
        <v>257734548.93999997</v>
      </c>
      <c r="H22" s="163">
        <f t="shared" si="0"/>
        <v>252154349.46000001</v>
      </c>
      <c r="I22" s="163">
        <f t="shared" si="0"/>
        <v>1148438292.27</v>
      </c>
    </row>
    <row r="23" spans="2:9" x14ac:dyDescent="0.25"/>
    <row r="28" spans="2:9" ht="15" customHeight="1" x14ac:dyDescent="0.25">
      <c r="C28" s="94"/>
      <c r="D28" s="94"/>
      <c r="E28" s="94"/>
      <c r="G28" s="94"/>
      <c r="H28" s="94"/>
      <c r="I28" s="94"/>
    </row>
    <row r="29" spans="2:9" ht="15" customHeight="1" x14ac:dyDescent="0.25">
      <c r="C29" s="95"/>
      <c r="D29" s="95"/>
      <c r="E29" s="95"/>
      <c r="G29" s="95"/>
      <c r="H29" s="95"/>
      <c r="I29" s="95"/>
    </row>
    <row r="30" spans="2:9" ht="30" customHeight="1" x14ac:dyDescent="0.25"/>
  </sheetData>
  <mergeCells count="13">
    <mergeCell ref="B12:C12"/>
    <mergeCell ref="B14:C14"/>
    <mergeCell ref="B16:C16"/>
    <mergeCell ref="B18:C18"/>
    <mergeCell ref="B20:C20"/>
    <mergeCell ref="B2:I2"/>
    <mergeCell ref="B3:I3"/>
    <mergeCell ref="B4:I4"/>
    <mergeCell ref="B5:I5"/>
    <mergeCell ref="B6:I6"/>
    <mergeCell ref="B8:C10"/>
    <mergeCell ref="D8:H8"/>
    <mergeCell ref="I8:I9"/>
  </mergeCells>
  <pageMargins left="0.19685039370078741" right="0.19685039370078741" top="0.74803149606299213" bottom="0.74803149606299213" header="0.31496062992125984" footer="0.31496062992125984"/>
  <pageSetup scale="8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B1:I161"/>
  <sheetViews>
    <sheetView workbookViewId="0">
      <pane ySplit="9" topLeftCell="A10" activePane="bottomLeft" state="frozen"/>
      <selection pane="bottomLeft" activeCell="C19" sqref="C19"/>
    </sheetView>
  </sheetViews>
  <sheetFormatPr baseColWidth="10" defaultColWidth="11" defaultRowHeight="12.75" x14ac:dyDescent="0.2"/>
  <cols>
    <col min="1" max="1" width="4" style="96" customWidth="1"/>
    <col min="2" max="2" width="11" style="96"/>
    <col min="3" max="3" width="46" style="96" customWidth="1"/>
    <col min="4" max="4" width="16" style="96" customWidth="1"/>
    <col min="5" max="5" width="19.140625" style="96" customWidth="1"/>
    <col min="6" max="6" width="13.5703125" style="96" customWidth="1"/>
    <col min="7" max="7" width="13.140625" style="96" customWidth="1"/>
    <col min="8" max="8" width="14.7109375" style="96" customWidth="1"/>
    <col min="9" max="9" width="15.28515625" style="96" bestFit="1" customWidth="1"/>
    <col min="10" max="16384" width="11" style="96"/>
  </cols>
  <sheetData>
    <row r="1" spans="2:9" ht="13.5" thickBot="1" x14ac:dyDescent="0.25"/>
    <row r="2" spans="2:9" x14ac:dyDescent="0.2">
      <c r="B2" s="164" t="s">
        <v>35</v>
      </c>
      <c r="C2" s="165"/>
      <c r="D2" s="165"/>
      <c r="E2" s="165"/>
      <c r="F2" s="165"/>
      <c r="G2" s="165"/>
      <c r="H2" s="165"/>
      <c r="I2" s="166"/>
    </row>
    <row r="3" spans="2:9" x14ac:dyDescent="0.2">
      <c r="B3" s="167" t="s">
        <v>36</v>
      </c>
      <c r="C3" s="168"/>
      <c r="D3" s="168"/>
      <c r="E3" s="168"/>
      <c r="F3" s="168"/>
      <c r="G3" s="168"/>
      <c r="H3" s="168"/>
      <c r="I3" s="169"/>
    </row>
    <row r="4" spans="2:9" x14ac:dyDescent="0.2">
      <c r="B4" s="167" t="s">
        <v>107</v>
      </c>
      <c r="C4" s="168"/>
      <c r="D4" s="168"/>
      <c r="E4" s="168"/>
      <c r="F4" s="168"/>
      <c r="G4" s="168"/>
      <c r="H4" s="168"/>
      <c r="I4" s="169"/>
    </row>
    <row r="5" spans="2:9" x14ac:dyDescent="0.2">
      <c r="B5" s="167" t="s">
        <v>38</v>
      </c>
      <c r="C5" s="168"/>
      <c r="D5" s="168"/>
      <c r="E5" s="168"/>
      <c r="F5" s="168"/>
      <c r="G5" s="168"/>
      <c r="H5" s="168"/>
      <c r="I5" s="169"/>
    </row>
    <row r="6" spans="2:9" ht="13.5" thickBot="1" x14ac:dyDescent="0.25">
      <c r="B6" s="170" t="s">
        <v>39</v>
      </c>
      <c r="C6" s="171"/>
      <c r="D6" s="171"/>
      <c r="E6" s="171"/>
      <c r="F6" s="171"/>
      <c r="G6" s="171"/>
      <c r="H6" s="171"/>
      <c r="I6" s="172"/>
    </row>
    <row r="7" spans="2:9" ht="15.75" customHeight="1" x14ac:dyDescent="0.2">
      <c r="B7" s="164" t="s">
        <v>40</v>
      </c>
      <c r="C7" s="173"/>
      <c r="D7" s="164" t="s">
        <v>41</v>
      </c>
      <c r="E7" s="165"/>
      <c r="F7" s="165"/>
      <c r="G7" s="165"/>
      <c r="H7" s="173"/>
      <c r="I7" s="174" t="s">
        <v>42</v>
      </c>
    </row>
    <row r="8" spans="2:9" ht="15" customHeight="1" thickBot="1" x14ac:dyDescent="0.25">
      <c r="B8" s="167"/>
      <c r="C8" s="175"/>
      <c r="D8" s="170"/>
      <c r="E8" s="171"/>
      <c r="F8" s="171"/>
      <c r="G8" s="171"/>
      <c r="H8" s="176"/>
      <c r="I8" s="177"/>
    </row>
    <row r="9" spans="2:9" ht="26.25" thickBot="1" x14ac:dyDescent="0.25">
      <c r="B9" s="170"/>
      <c r="C9" s="176"/>
      <c r="D9" s="178" t="s">
        <v>43</v>
      </c>
      <c r="E9" s="111" t="s">
        <v>108</v>
      </c>
      <c r="F9" s="178" t="s">
        <v>109</v>
      </c>
      <c r="G9" s="178" t="s">
        <v>9</v>
      </c>
      <c r="H9" s="178" t="s">
        <v>110</v>
      </c>
      <c r="I9" s="179"/>
    </row>
    <row r="10" spans="2:9" x14ac:dyDescent="0.2">
      <c r="B10" s="180" t="s">
        <v>111</v>
      </c>
      <c r="C10" s="181"/>
      <c r="D10" s="182">
        <f t="shared" ref="D10:I10" si="0">D11+D19+D29+D39+D49+D59+D72+D76+D63</f>
        <v>1032714249.5500001</v>
      </c>
      <c r="E10" s="182">
        <f t="shared" si="0"/>
        <v>0</v>
      </c>
      <c r="F10" s="182">
        <f t="shared" si="0"/>
        <v>1032714249.5500001</v>
      </c>
      <c r="G10" s="182">
        <f t="shared" si="0"/>
        <v>206484843.89999998</v>
      </c>
      <c r="H10" s="182">
        <f t="shared" si="0"/>
        <v>204107267.74999997</v>
      </c>
      <c r="I10" s="182">
        <f t="shared" si="0"/>
        <v>826229405.6500001</v>
      </c>
    </row>
    <row r="11" spans="2:9" x14ac:dyDescent="0.2">
      <c r="B11" s="183" t="s">
        <v>112</v>
      </c>
      <c r="C11" s="184"/>
      <c r="D11" s="185">
        <f t="shared" ref="D11:I11" si="1">SUM(D12:D18)</f>
        <v>747558155.57000005</v>
      </c>
      <c r="E11" s="185">
        <f t="shared" si="1"/>
        <v>0</v>
      </c>
      <c r="F11" s="185">
        <f t="shared" si="1"/>
        <v>747558155.57000005</v>
      </c>
      <c r="G11" s="185">
        <f t="shared" si="1"/>
        <v>126146469.55999999</v>
      </c>
      <c r="H11" s="185">
        <f t="shared" si="1"/>
        <v>126146469.55999999</v>
      </c>
      <c r="I11" s="185">
        <f t="shared" si="1"/>
        <v>621411686.01000011</v>
      </c>
    </row>
    <row r="12" spans="2:9" x14ac:dyDescent="0.2">
      <c r="B12" s="186" t="s">
        <v>113</v>
      </c>
      <c r="C12" s="187"/>
      <c r="D12" s="185">
        <v>279213297.24000001</v>
      </c>
      <c r="E12" s="116">
        <v>0</v>
      </c>
      <c r="F12" s="116">
        <f>D12+E12</f>
        <v>279213297.24000001</v>
      </c>
      <c r="G12" s="116">
        <v>60560554.869999997</v>
      </c>
      <c r="H12" s="116">
        <v>60560554.869999997</v>
      </c>
      <c r="I12" s="116">
        <f>F12-G12</f>
        <v>218652742.37</v>
      </c>
    </row>
    <row r="13" spans="2:9" x14ac:dyDescent="0.2">
      <c r="B13" s="186" t="s">
        <v>114</v>
      </c>
      <c r="C13" s="187"/>
      <c r="D13" s="185">
        <v>46598085.020000003</v>
      </c>
      <c r="E13" s="116">
        <v>0</v>
      </c>
      <c r="F13" s="116">
        <f t="shared" ref="F13:F18" si="2">D13+E13</f>
        <v>46598085.020000003</v>
      </c>
      <c r="G13" s="116">
        <v>8056539.21</v>
      </c>
      <c r="H13" s="116">
        <v>8056539.21</v>
      </c>
      <c r="I13" s="116">
        <f t="shared" ref="I13:I18" si="3">F13-G13</f>
        <v>38541545.810000002</v>
      </c>
    </row>
    <row r="14" spans="2:9" x14ac:dyDescent="0.2">
      <c r="B14" s="186" t="s">
        <v>115</v>
      </c>
      <c r="C14" s="187"/>
      <c r="D14" s="185">
        <v>149213154.05000001</v>
      </c>
      <c r="E14" s="116">
        <v>0</v>
      </c>
      <c r="F14" s="116">
        <f t="shared" si="2"/>
        <v>149213154.05000001</v>
      </c>
      <c r="G14" s="116">
        <v>18374352.739999998</v>
      </c>
      <c r="H14" s="116">
        <v>18374352.739999998</v>
      </c>
      <c r="I14" s="116">
        <f t="shared" si="3"/>
        <v>130838801.31000002</v>
      </c>
    </row>
    <row r="15" spans="2:9" x14ac:dyDescent="0.2">
      <c r="B15" s="186" t="s">
        <v>116</v>
      </c>
      <c r="C15" s="187"/>
      <c r="D15" s="185">
        <v>38211518.210000001</v>
      </c>
      <c r="E15" s="116">
        <v>0</v>
      </c>
      <c r="F15" s="116">
        <f t="shared" si="2"/>
        <v>38211518.210000001</v>
      </c>
      <c r="G15" s="116">
        <v>212990.86</v>
      </c>
      <c r="H15" s="116">
        <v>212990.86</v>
      </c>
      <c r="I15" s="116">
        <f t="shared" si="3"/>
        <v>37998527.350000001</v>
      </c>
    </row>
    <row r="16" spans="2:9" x14ac:dyDescent="0.2">
      <c r="B16" s="186" t="s">
        <v>117</v>
      </c>
      <c r="C16" s="187"/>
      <c r="D16" s="185">
        <v>218075661.71000001</v>
      </c>
      <c r="E16" s="116">
        <v>0</v>
      </c>
      <c r="F16" s="116">
        <f t="shared" si="2"/>
        <v>218075661.71000001</v>
      </c>
      <c r="G16" s="116">
        <v>38889215.219999999</v>
      </c>
      <c r="H16" s="116">
        <v>38889215.219999999</v>
      </c>
      <c r="I16" s="116">
        <f t="shared" si="3"/>
        <v>179186446.49000001</v>
      </c>
    </row>
    <row r="17" spans="2:9" x14ac:dyDescent="0.2">
      <c r="B17" s="186" t="s">
        <v>118</v>
      </c>
      <c r="C17" s="187"/>
      <c r="D17" s="185">
        <v>7416258.3200000003</v>
      </c>
      <c r="E17" s="116">
        <v>0</v>
      </c>
      <c r="F17" s="116">
        <f t="shared" si="2"/>
        <v>7416258.3200000003</v>
      </c>
      <c r="G17" s="116">
        <v>0</v>
      </c>
      <c r="H17" s="116">
        <v>0</v>
      </c>
      <c r="I17" s="116">
        <f t="shared" si="3"/>
        <v>7416258.3200000003</v>
      </c>
    </row>
    <row r="18" spans="2:9" x14ac:dyDescent="0.2">
      <c r="B18" s="186" t="s">
        <v>119</v>
      </c>
      <c r="C18" s="187"/>
      <c r="D18" s="185">
        <v>8830181.0199999996</v>
      </c>
      <c r="E18" s="116">
        <v>0</v>
      </c>
      <c r="F18" s="116">
        <f t="shared" si="2"/>
        <v>8830181.0199999996</v>
      </c>
      <c r="G18" s="116">
        <v>52816.66</v>
      </c>
      <c r="H18" s="116">
        <v>52816.66</v>
      </c>
      <c r="I18" s="116">
        <f t="shared" si="3"/>
        <v>8777364.3599999994</v>
      </c>
    </row>
    <row r="19" spans="2:9" x14ac:dyDescent="0.2">
      <c r="B19" s="183" t="s">
        <v>120</v>
      </c>
      <c r="C19" s="184"/>
      <c r="D19" s="185">
        <f t="shared" ref="D19:I19" si="4">SUM(D20:D28)</f>
        <v>47990026.660000004</v>
      </c>
      <c r="E19" s="185">
        <f t="shared" si="4"/>
        <v>1000000</v>
      </c>
      <c r="F19" s="185">
        <f t="shared" si="4"/>
        <v>48990026.660000004</v>
      </c>
      <c r="G19" s="185">
        <f t="shared" si="4"/>
        <v>10943371.880000001</v>
      </c>
      <c r="H19" s="185">
        <f t="shared" si="4"/>
        <v>9848788.9699999988</v>
      </c>
      <c r="I19" s="185">
        <f t="shared" si="4"/>
        <v>38046654.780000001</v>
      </c>
    </row>
    <row r="20" spans="2:9" x14ac:dyDescent="0.2">
      <c r="B20" s="186" t="s">
        <v>121</v>
      </c>
      <c r="C20" s="187"/>
      <c r="D20" s="185">
        <v>3391080</v>
      </c>
      <c r="E20" s="116">
        <v>940352</v>
      </c>
      <c r="F20" s="185">
        <f t="shared" ref="F20:F28" si="5">D20+E20</f>
        <v>4331432</v>
      </c>
      <c r="G20" s="116">
        <v>434382.18</v>
      </c>
      <c r="H20" s="116">
        <v>334382.18</v>
      </c>
      <c r="I20" s="116">
        <f>F20-G20</f>
        <v>3897049.82</v>
      </c>
    </row>
    <row r="21" spans="2:9" x14ac:dyDescent="0.2">
      <c r="B21" s="186" t="s">
        <v>122</v>
      </c>
      <c r="C21" s="187"/>
      <c r="D21" s="185">
        <v>347136</v>
      </c>
      <c r="E21" s="116">
        <v>3</v>
      </c>
      <c r="F21" s="185">
        <f t="shared" si="5"/>
        <v>347139</v>
      </c>
      <c r="G21" s="116">
        <v>36253.360000000001</v>
      </c>
      <c r="H21" s="116">
        <v>36253.360000000001</v>
      </c>
      <c r="I21" s="116">
        <f t="shared" ref="I21:I83" si="6">F21-G21</f>
        <v>310885.64</v>
      </c>
    </row>
    <row r="22" spans="2:9" x14ac:dyDescent="0.2">
      <c r="B22" s="186" t="s">
        <v>123</v>
      </c>
      <c r="C22" s="187"/>
      <c r="D22" s="185">
        <v>142092</v>
      </c>
      <c r="E22" s="116">
        <v>2</v>
      </c>
      <c r="F22" s="185">
        <f t="shared" si="5"/>
        <v>142094</v>
      </c>
      <c r="G22" s="116">
        <v>5088.82</v>
      </c>
      <c r="H22" s="116">
        <v>5088.82</v>
      </c>
      <c r="I22" s="116">
        <f t="shared" si="6"/>
        <v>137005.18</v>
      </c>
    </row>
    <row r="23" spans="2:9" x14ac:dyDescent="0.2">
      <c r="B23" s="186" t="s">
        <v>124</v>
      </c>
      <c r="C23" s="187"/>
      <c r="D23" s="185">
        <v>7350468</v>
      </c>
      <c r="E23" s="116">
        <v>2302</v>
      </c>
      <c r="F23" s="185">
        <f t="shared" si="5"/>
        <v>7352770</v>
      </c>
      <c r="G23" s="116">
        <v>321522.61</v>
      </c>
      <c r="H23" s="116">
        <v>237532.64</v>
      </c>
      <c r="I23" s="116">
        <f t="shared" si="6"/>
        <v>7031247.3899999997</v>
      </c>
    </row>
    <row r="24" spans="2:9" x14ac:dyDescent="0.2">
      <c r="B24" s="186" t="s">
        <v>125</v>
      </c>
      <c r="C24" s="187"/>
      <c r="D24" s="185">
        <v>297720</v>
      </c>
      <c r="E24" s="116">
        <v>45260</v>
      </c>
      <c r="F24" s="185">
        <f t="shared" si="5"/>
        <v>342980</v>
      </c>
      <c r="G24" s="116">
        <v>21790.68</v>
      </c>
      <c r="H24" s="116">
        <v>21790.68</v>
      </c>
      <c r="I24" s="116">
        <f t="shared" si="6"/>
        <v>321189.32</v>
      </c>
    </row>
    <row r="25" spans="2:9" x14ac:dyDescent="0.2">
      <c r="B25" s="186" t="s">
        <v>126</v>
      </c>
      <c r="C25" s="187"/>
      <c r="D25" s="185">
        <v>32653733.460000001</v>
      </c>
      <c r="E25" s="116">
        <v>0</v>
      </c>
      <c r="F25" s="185">
        <f t="shared" si="5"/>
        <v>32653733.460000001</v>
      </c>
      <c r="G25" s="116">
        <v>9504571.7200000007</v>
      </c>
      <c r="H25" s="116">
        <v>8782046.4800000004</v>
      </c>
      <c r="I25" s="116">
        <f t="shared" si="6"/>
        <v>23149161.740000002</v>
      </c>
    </row>
    <row r="26" spans="2:9" x14ac:dyDescent="0.2">
      <c r="B26" s="186" t="s">
        <v>127</v>
      </c>
      <c r="C26" s="187"/>
      <c r="D26" s="185">
        <v>695736</v>
      </c>
      <c r="E26" s="116">
        <v>0</v>
      </c>
      <c r="F26" s="185">
        <f t="shared" si="5"/>
        <v>695736</v>
      </c>
      <c r="G26" s="116">
        <v>10216.280000000001</v>
      </c>
      <c r="H26" s="116">
        <v>10216.280000000001</v>
      </c>
      <c r="I26" s="116">
        <f t="shared" si="6"/>
        <v>685519.72</v>
      </c>
    </row>
    <row r="27" spans="2:9" x14ac:dyDescent="0.2">
      <c r="B27" s="186" t="s">
        <v>128</v>
      </c>
      <c r="C27" s="187"/>
      <c r="D27" s="185">
        <v>43056</v>
      </c>
      <c r="E27" s="116">
        <v>0</v>
      </c>
      <c r="F27" s="185">
        <f t="shared" si="5"/>
        <v>43056</v>
      </c>
      <c r="G27" s="116">
        <v>4969.25</v>
      </c>
      <c r="H27" s="116">
        <v>4969.25</v>
      </c>
      <c r="I27" s="116">
        <f t="shared" si="6"/>
        <v>38086.75</v>
      </c>
    </row>
    <row r="28" spans="2:9" x14ac:dyDescent="0.2">
      <c r="B28" s="186" t="s">
        <v>129</v>
      </c>
      <c r="C28" s="187"/>
      <c r="D28" s="185">
        <v>3069005.2</v>
      </c>
      <c r="E28" s="116">
        <v>12081</v>
      </c>
      <c r="F28" s="185">
        <f t="shared" si="5"/>
        <v>3081086.2</v>
      </c>
      <c r="G28" s="116">
        <v>604576.98</v>
      </c>
      <c r="H28" s="116">
        <v>416509.28</v>
      </c>
      <c r="I28" s="116">
        <f t="shared" si="6"/>
        <v>2476509.2200000002</v>
      </c>
    </row>
    <row r="29" spans="2:9" x14ac:dyDescent="0.2">
      <c r="B29" s="183" t="s">
        <v>130</v>
      </c>
      <c r="C29" s="184"/>
      <c r="D29" s="185">
        <f t="shared" ref="D29:I29" si="7">SUM(D30:D38)</f>
        <v>53856061.590000004</v>
      </c>
      <c r="E29" s="185">
        <f t="shared" si="7"/>
        <v>-4285885.84</v>
      </c>
      <c r="F29" s="185">
        <f t="shared" si="7"/>
        <v>49570175.75</v>
      </c>
      <c r="G29" s="185">
        <f t="shared" si="7"/>
        <v>15055606.229999997</v>
      </c>
      <c r="H29" s="185">
        <f t="shared" si="7"/>
        <v>13772612.989999998</v>
      </c>
      <c r="I29" s="185">
        <f t="shared" si="7"/>
        <v>34514569.519999996</v>
      </c>
    </row>
    <row r="30" spans="2:9" x14ac:dyDescent="0.2">
      <c r="B30" s="186" t="s">
        <v>131</v>
      </c>
      <c r="C30" s="187"/>
      <c r="D30" s="185">
        <v>5328812</v>
      </c>
      <c r="E30" s="116">
        <v>1</v>
      </c>
      <c r="F30" s="185">
        <f t="shared" ref="F30:F38" si="8">D30+E30</f>
        <v>5328813</v>
      </c>
      <c r="G30" s="116">
        <v>3355152.54</v>
      </c>
      <c r="H30" s="116">
        <v>3355152.54</v>
      </c>
      <c r="I30" s="116">
        <f t="shared" si="6"/>
        <v>1973660.46</v>
      </c>
    </row>
    <row r="31" spans="2:9" x14ac:dyDescent="0.2">
      <c r="B31" s="186" t="s">
        <v>132</v>
      </c>
      <c r="C31" s="187"/>
      <c r="D31" s="185">
        <v>11379857</v>
      </c>
      <c r="E31" s="116">
        <v>-153900</v>
      </c>
      <c r="F31" s="185">
        <f t="shared" si="8"/>
        <v>11225957</v>
      </c>
      <c r="G31" s="116">
        <v>2935443.89</v>
      </c>
      <c r="H31" s="116">
        <v>1652450.65</v>
      </c>
      <c r="I31" s="116">
        <f t="shared" si="6"/>
        <v>8290513.1099999994</v>
      </c>
    </row>
    <row r="32" spans="2:9" x14ac:dyDescent="0.2">
      <c r="B32" s="186" t="s">
        <v>133</v>
      </c>
      <c r="C32" s="187"/>
      <c r="D32" s="185">
        <v>12201612</v>
      </c>
      <c r="E32" s="116">
        <v>-3974985.84</v>
      </c>
      <c r="F32" s="185">
        <f t="shared" si="8"/>
        <v>8226626.1600000001</v>
      </c>
      <c r="G32" s="116">
        <v>371785.93</v>
      </c>
      <c r="H32" s="116">
        <v>371785.93</v>
      </c>
      <c r="I32" s="116">
        <f t="shared" si="6"/>
        <v>7854840.2300000004</v>
      </c>
    </row>
    <row r="33" spans="2:9" x14ac:dyDescent="0.2">
      <c r="B33" s="186" t="s">
        <v>134</v>
      </c>
      <c r="C33" s="187"/>
      <c r="D33" s="185">
        <v>3917502</v>
      </c>
      <c r="E33" s="116">
        <v>-157000</v>
      </c>
      <c r="F33" s="185">
        <f t="shared" si="8"/>
        <v>3760502</v>
      </c>
      <c r="G33" s="116">
        <v>1990084.36</v>
      </c>
      <c r="H33" s="116">
        <v>1990084.36</v>
      </c>
      <c r="I33" s="116">
        <f t="shared" si="6"/>
        <v>1770417.64</v>
      </c>
    </row>
    <row r="34" spans="2:9" x14ac:dyDescent="0.2">
      <c r="B34" s="186" t="s">
        <v>135</v>
      </c>
      <c r="C34" s="187"/>
      <c r="D34" s="185">
        <v>449167</v>
      </c>
      <c r="E34" s="116">
        <v>4850</v>
      </c>
      <c r="F34" s="185">
        <f t="shared" si="8"/>
        <v>454017</v>
      </c>
      <c r="G34" s="116">
        <v>107803.61</v>
      </c>
      <c r="H34" s="116">
        <v>107803.61</v>
      </c>
      <c r="I34" s="116">
        <f t="shared" si="6"/>
        <v>346213.39</v>
      </c>
    </row>
    <row r="35" spans="2:9" x14ac:dyDescent="0.2">
      <c r="B35" s="186" t="s">
        <v>136</v>
      </c>
      <c r="C35" s="187"/>
      <c r="D35" s="185">
        <v>1843391</v>
      </c>
      <c r="E35" s="116">
        <v>0</v>
      </c>
      <c r="F35" s="185">
        <f t="shared" si="8"/>
        <v>1843391</v>
      </c>
      <c r="G35" s="116">
        <v>98600</v>
      </c>
      <c r="H35" s="116">
        <v>98600</v>
      </c>
      <c r="I35" s="116">
        <f t="shared" si="6"/>
        <v>1744791</v>
      </c>
    </row>
    <row r="36" spans="2:9" x14ac:dyDescent="0.2">
      <c r="B36" s="186" t="s">
        <v>137</v>
      </c>
      <c r="C36" s="187"/>
      <c r="D36" s="185">
        <v>611105</v>
      </c>
      <c r="E36" s="116">
        <v>-999</v>
      </c>
      <c r="F36" s="185">
        <f t="shared" si="8"/>
        <v>610106</v>
      </c>
      <c r="G36" s="116">
        <v>273545.59999999998</v>
      </c>
      <c r="H36" s="116">
        <v>273545.59999999998</v>
      </c>
      <c r="I36" s="116">
        <f t="shared" si="6"/>
        <v>336560.4</v>
      </c>
    </row>
    <row r="37" spans="2:9" x14ac:dyDescent="0.2">
      <c r="B37" s="186" t="s">
        <v>138</v>
      </c>
      <c r="C37" s="187"/>
      <c r="D37" s="185">
        <v>11306878</v>
      </c>
      <c r="E37" s="116">
        <v>-2</v>
      </c>
      <c r="F37" s="185">
        <f t="shared" si="8"/>
        <v>11306876</v>
      </c>
      <c r="G37" s="116">
        <v>2674208.44</v>
      </c>
      <c r="H37" s="116">
        <v>2674208.44</v>
      </c>
      <c r="I37" s="116">
        <f t="shared" si="6"/>
        <v>8632667.5600000005</v>
      </c>
    </row>
    <row r="38" spans="2:9" x14ac:dyDescent="0.2">
      <c r="B38" s="186" t="s">
        <v>139</v>
      </c>
      <c r="C38" s="187"/>
      <c r="D38" s="185">
        <v>6817737.5899999999</v>
      </c>
      <c r="E38" s="116">
        <v>-3850</v>
      </c>
      <c r="F38" s="185">
        <f t="shared" si="8"/>
        <v>6813887.5899999999</v>
      </c>
      <c r="G38" s="116">
        <v>3248981.86</v>
      </c>
      <c r="H38" s="116">
        <v>3248981.86</v>
      </c>
      <c r="I38" s="116">
        <f t="shared" si="6"/>
        <v>3564905.73</v>
      </c>
    </row>
    <row r="39" spans="2:9" ht="25.5" customHeight="1" x14ac:dyDescent="0.2">
      <c r="B39" s="188" t="s">
        <v>140</v>
      </c>
      <c r="C39" s="189"/>
      <c r="D39" s="185">
        <f t="shared" ref="D39:I39" si="9">SUM(D40:D48)</f>
        <v>176826435.90000001</v>
      </c>
      <c r="E39" s="185">
        <f t="shared" si="9"/>
        <v>0</v>
      </c>
      <c r="F39" s="185">
        <f>SUM(F40:F48)</f>
        <v>176826435.90000001</v>
      </c>
      <c r="G39" s="185">
        <f t="shared" si="9"/>
        <v>49673011.689999998</v>
      </c>
      <c r="H39" s="185">
        <f t="shared" si="9"/>
        <v>49673011.689999998</v>
      </c>
      <c r="I39" s="185">
        <f t="shared" si="9"/>
        <v>127153424.21000001</v>
      </c>
    </row>
    <row r="40" spans="2:9" x14ac:dyDescent="0.2">
      <c r="B40" s="186" t="s">
        <v>141</v>
      </c>
      <c r="C40" s="187"/>
      <c r="D40" s="185"/>
      <c r="E40" s="116"/>
      <c r="F40" s="185">
        <f>D40+E40</f>
        <v>0</v>
      </c>
      <c r="G40" s="116"/>
      <c r="H40" s="116"/>
      <c r="I40" s="116">
        <f t="shared" si="6"/>
        <v>0</v>
      </c>
    </row>
    <row r="41" spans="2:9" x14ac:dyDescent="0.2">
      <c r="B41" s="186" t="s">
        <v>142</v>
      </c>
      <c r="C41" s="187"/>
      <c r="D41" s="185"/>
      <c r="E41" s="116"/>
      <c r="F41" s="185">
        <f t="shared" ref="F41:F83" si="10">D41+E41</f>
        <v>0</v>
      </c>
      <c r="G41" s="116"/>
      <c r="H41" s="116"/>
      <c r="I41" s="116">
        <f t="shared" si="6"/>
        <v>0</v>
      </c>
    </row>
    <row r="42" spans="2:9" x14ac:dyDescent="0.2">
      <c r="B42" s="186" t="s">
        <v>143</v>
      </c>
      <c r="C42" s="187"/>
      <c r="D42" s="185">
        <v>35000000</v>
      </c>
      <c r="E42" s="116">
        <v>0</v>
      </c>
      <c r="F42" s="185">
        <f t="shared" si="10"/>
        <v>35000000</v>
      </c>
      <c r="G42" s="116">
        <v>7221022.5800000001</v>
      </c>
      <c r="H42" s="116">
        <v>7221022.5800000001</v>
      </c>
      <c r="I42" s="116">
        <f t="shared" si="6"/>
        <v>27778977.420000002</v>
      </c>
    </row>
    <row r="43" spans="2:9" x14ac:dyDescent="0.2">
      <c r="B43" s="186" t="s">
        <v>144</v>
      </c>
      <c r="C43" s="187"/>
      <c r="D43" s="185">
        <v>6764737.75</v>
      </c>
      <c r="E43" s="116">
        <v>0</v>
      </c>
      <c r="F43" s="185">
        <f t="shared" si="10"/>
        <v>6764737.75</v>
      </c>
      <c r="G43" s="116">
        <v>14103070.449999999</v>
      </c>
      <c r="H43" s="116">
        <v>14103070.449999999</v>
      </c>
      <c r="I43" s="116">
        <f t="shared" si="6"/>
        <v>-7338332.6999999993</v>
      </c>
    </row>
    <row r="44" spans="2:9" x14ac:dyDescent="0.2">
      <c r="B44" s="186" t="s">
        <v>145</v>
      </c>
      <c r="C44" s="187"/>
      <c r="D44" s="185">
        <v>135061698.15000001</v>
      </c>
      <c r="E44" s="116">
        <v>0</v>
      </c>
      <c r="F44" s="185">
        <f t="shared" si="10"/>
        <v>135061698.15000001</v>
      </c>
      <c r="G44" s="116">
        <v>28348918.66</v>
      </c>
      <c r="H44" s="116">
        <v>28348918.66</v>
      </c>
      <c r="I44" s="116">
        <f t="shared" si="6"/>
        <v>106712779.49000001</v>
      </c>
    </row>
    <row r="45" spans="2:9" x14ac:dyDescent="0.2">
      <c r="B45" s="186" t="s">
        <v>146</v>
      </c>
      <c r="C45" s="187"/>
      <c r="D45" s="185"/>
      <c r="E45" s="116"/>
      <c r="F45" s="185">
        <f t="shared" si="10"/>
        <v>0</v>
      </c>
      <c r="G45" s="116"/>
      <c r="H45" s="116"/>
      <c r="I45" s="116">
        <f t="shared" si="6"/>
        <v>0</v>
      </c>
    </row>
    <row r="46" spans="2:9" x14ac:dyDescent="0.2">
      <c r="B46" s="186" t="s">
        <v>147</v>
      </c>
      <c r="C46" s="187"/>
      <c r="D46" s="185"/>
      <c r="E46" s="116"/>
      <c r="F46" s="185">
        <f t="shared" si="10"/>
        <v>0</v>
      </c>
      <c r="G46" s="116"/>
      <c r="H46" s="116"/>
      <c r="I46" s="116">
        <f t="shared" si="6"/>
        <v>0</v>
      </c>
    </row>
    <row r="47" spans="2:9" x14ac:dyDescent="0.2">
      <c r="B47" s="186" t="s">
        <v>148</v>
      </c>
      <c r="C47" s="187"/>
      <c r="D47" s="185"/>
      <c r="E47" s="116"/>
      <c r="F47" s="185">
        <f t="shared" si="10"/>
        <v>0</v>
      </c>
      <c r="G47" s="116"/>
      <c r="H47" s="116"/>
      <c r="I47" s="116">
        <f t="shared" si="6"/>
        <v>0</v>
      </c>
    </row>
    <row r="48" spans="2:9" x14ac:dyDescent="0.2">
      <c r="B48" s="186" t="s">
        <v>149</v>
      </c>
      <c r="C48" s="187"/>
      <c r="D48" s="185"/>
      <c r="E48" s="116"/>
      <c r="F48" s="185">
        <f t="shared" si="10"/>
        <v>0</v>
      </c>
      <c r="G48" s="116"/>
      <c r="H48" s="116"/>
      <c r="I48" s="116">
        <f t="shared" si="6"/>
        <v>0</v>
      </c>
    </row>
    <row r="49" spans="2:9" x14ac:dyDescent="0.2">
      <c r="B49" s="188" t="s">
        <v>150</v>
      </c>
      <c r="C49" s="189"/>
      <c r="D49" s="185">
        <f t="shared" ref="D49:I49" si="11">SUM(D50:D58)</f>
        <v>2283569.83</v>
      </c>
      <c r="E49" s="185">
        <f t="shared" si="11"/>
        <v>0</v>
      </c>
      <c r="F49" s="185">
        <f t="shared" si="11"/>
        <v>2283569.83</v>
      </c>
      <c r="G49" s="185">
        <f t="shared" si="11"/>
        <v>380944</v>
      </c>
      <c r="H49" s="185">
        <f t="shared" si="11"/>
        <v>380944</v>
      </c>
      <c r="I49" s="185">
        <f t="shared" si="11"/>
        <v>1902625.83</v>
      </c>
    </row>
    <row r="50" spans="2:9" x14ac:dyDescent="0.2">
      <c r="B50" s="186" t="s">
        <v>151</v>
      </c>
      <c r="C50" s="187"/>
      <c r="D50" s="185">
        <v>1376947</v>
      </c>
      <c r="E50" s="116">
        <v>0</v>
      </c>
      <c r="F50" s="185">
        <f t="shared" si="10"/>
        <v>1376947</v>
      </c>
      <c r="G50" s="116">
        <v>380944</v>
      </c>
      <c r="H50" s="116">
        <v>380944</v>
      </c>
      <c r="I50" s="116">
        <f t="shared" si="6"/>
        <v>996003</v>
      </c>
    </row>
    <row r="51" spans="2:9" x14ac:dyDescent="0.2">
      <c r="B51" s="186" t="s">
        <v>152</v>
      </c>
      <c r="C51" s="187"/>
      <c r="D51" s="185">
        <v>298260</v>
      </c>
      <c r="E51" s="116">
        <v>0</v>
      </c>
      <c r="F51" s="185">
        <f t="shared" si="10"/>
        <v>298260</v>
      </c>
      <c r="G51" s="116">
        <v>0</v>
      </c>
      <c r="H51" s="116">
        <v>0</v>
      </c>
      <c r="I51" s="116">
        <f t="shared" si="6"/>
        <v>298260</v>
      </c>
    </row>
    <row r="52" spans="2:9" x14ac:dyDescent="0.2">
      <c r="B52" s="186" t="s">
        <v>153</v>
      </c>
      <c r="C52" s="187"/>
      <c r="D52" s="185">
        <v>3000</v>
      </c>
      <c r="E52" s="116">
        <v>0</v>
      </c>
      <c r="F52" s="185">
        <f t="shared" si="10"/>
        <v>3000</v>
      </c>
      <c r="G52" s="116">
        <v>0</v>
      </c>
      <c r="H52" s="116">
        <v>0</v>
      </c>
      <c r="I52" s="116">
        <f t="shared" si="6"/>
        <v>3000</v>
      </c>
    </row>
    <row r="53" spans="2:9" x14ac:dyDescent="0.2">
      <c r="B53" s="186" t="s">
        <v>154</v>
      </c>
      <c r="C53" s="187"/>
      <c r="D53" s="185">
        <v>347952</v>
      </c>
      <c r="E53" s="116">
        <v>0</v>
      </c>
      <c r="F53" s="185">
        <f t="shared" si="10"/>
        <v>347952</v>
      </c>
      <c r="G53" s="116">
        <v>0</v>
      </c>
      <c r="H53" s="116">
        <v>0</v>
      </c>
      <c r="I53" s="116">
        <f t="shared" si="6"/>
        <v>347952</v>
      </c>
    </row>
    <row r="54" spans="2:9" x14ac:dyDescent="0.2">
      <c r="B54" s="186" t="s">
        <v>155</v>
      </c>
      <c r="C54" s="187"/>
      <c r="D54" s="185"/>
      <c r="E54" s="116"/>
      <c r="F54" s="185">
        <f t="shared" si="10"/>
        <v>0</v>
      </c>
      <c r="G54" s="116"/>
      <c r="H54" s="116"/>
      <c r="I54" s="116">
        <f t="shared" si="6"/>
        <v>0</v>
      </c>
    </row>
    <row r="55" spans="2:9" x14ac:dyDescent="0.2">
      <c r="B55" s="186" t="s">
        <v>156</v>
      </c>
      <c r="C55" s="187"/>
      <c r="D55" s="185">
        <v>161808</v>
      </c>
      <c r="E55" s="116">
        <v>0</v>
      </c>
      <c r="F55" s="185">
        <f t="shared" si="10"/>
        <v>161808</v>
      </c>
      <c r="G55" s="116">
        <v>0</v>
      </c>
      <c r="H55" s="116">
        <v>0</v>
      </c>
      <c r="I55" s="116">
        <f t="shared" si="6"/>
        <v>161808</v>
      </c>
    </row>
    <row r="56" spans="2:9" x14ac:dyDescent="0.2">
      <c r="B56" s="186" t="s">
        <v>157</v>
      </c>
      <c r="C56" s="187"/>
      <c r="D56" s="185"/>
      <c r="E56" s="116"/>
      <c r="F56" s="185">
        <f t="shared" si="10"/>
        <v>0</v>
      </c>
      <c r="G56" s="116"/>
      <c r="H56" s="116"/>
      <c r="I56" s="116">
        <f t="shared" si="6"/>
        <v>0</v>
      </c>
    </row>
    <row r="57" spans="2:9" x14ac:dyDescent="0.2">
      <c r="B57" s="186" t="s">
        <v>158</v>
      </c>
      <c r="C57" s="187"/>
      <c r="D57" s="185"/>
      <c r="E57" s="116"/>
      <c r="F57" s="185">
        <f t="shared" si="10"/>
        <v>0</v>
      </c>
      <c r="G57" s="116"/>
      <c r="H57" s="116"/>
      <c r="I57" s="116">
        <f t="shared" si="6"/>
        <v>0</v>
      </c>
    </row>
    <row r="58" spans="2:9" x14ac:dyDescent="0.2">
      <c r="B58" s="186" t="s">
        <v>159</v>
      </c>
      <c r="C58" s="187"/>
      <c r="D58" s="185">
        <v>95602.83</v>
      </c>
      <c r="E58" s="116">
        <v>0</v>
      </c>
      <c r="F58" s="185">
        <f t="shared" si="10"/>
        <v>95602.83</v>
      </c>
      <c r="G58" s="116">
        <v>0</v>
      </c>
      <c r="H58" s="116">
        <v>0</v>
      </c>
      <c r="I58" s="116">
        <f t="shared" si="6"/>
        <v>95602.83</v>
      </c>
    </row>
    <row r="59" spans="2:9" x14ac:dyDescent="0.2">
      <c r="B59" s="183" t="s">
        <v>160</v>
      </c>
      <c r="C59" s="184"/>
      <c r="D59" s="185">
        <f>SUM(D60:D62)</f>
        <v>0</v>
      </c>
      <c r="E59" s="185">
        <f>SUM(E60:E62)</f>
        <v>0</v>
      </c>
      <c r="F59" s="185">
        <f>SUM(F60:F62)</f>
        <v>0</v>
      </c>
      <c r="G59" s="185">
        <f>SUM(G60:G62)</f>
        <v>0</v>
      </c>
      <c r="H59" s="185">
        <f>SUM(H60:H62)</f>
        <v>0</v>
      </c>
      <c r="I59" s="116">
        <f t="shared" si="6"/>
        <v>0</v>
      </c>
    </row>
    <row r="60" spans="2:9" x14ac:dyDescent="0.2">
      <c r="B60" s="186" t="s">
        <v>161</v>
      </c>
      <c r="C60" s="187"/>
      <c r="D60" s="185"/>
      <c r="E60" s="116"/>
      <c r="F60" s="185">
        <f t="shared" si="10"/>
        <v>0</v>
      </c>
      <c r="G60" s="116"/>
      <c r="H60" s="116"/>
      <c r="I60" s="116">
        <f t="shared" si="6"/>
        <v>0</v>
      </c>
    </row>
    <row r="61" spans="2:9" x14ac:dyDescent="0.2">
      <c r="B61" s="186" t="s">
        <v>162</v>
      </c>
      <c r="C61" s="187"/>
      <c r="D61" s="185"/>
      <c r="E61" s="116"/>
      <c r="F61" s="185">
        <f t="shared" si="10"/>
        <v>0</v>
      </c>
      <c r="G61" s="116"/>
      <c r="H61" s="116"/>
      <c r="I61" s="116">
        <f t="shared" si="6"/>
        <v>0</v>
      </c>
    </row>
    <row r="62" spans="2:9" x14ac:dyDescent="0.2">
      <c r="B62" s="186" t="s">
        <v>163</v>
      </c>
      <c r="C62" s="187"/>
      <c r="D62" s="185"/>
      <c r="E62" s="116"/>
      <c r="F62" s="185">
        <f t="shared" si="10"/>
        <v>0</v>
      </c>
      <c r="G62" s="116"/>
      <c r="H62" s="116"/>
      <c r="I62" s="116">
        <f t="shared" si="6"/>
        <v>0</v>
      </c>
    </row>
    <row r="63" spans="2:9" x14ac:dyDescent="0.2">
      <c r="B63" s="188" t="s">
        <v>164</v>
      </c>
      <c r="C63" s="189"/>
      <c r="D63" s="185">
        <f>SUM(D64:D71)</f>
        <v>0</v>
      </c>
      <c r="E63" s="185">
        <f>SUM(E64:E71)</f>
        <v>0</v>
      </c>
      <c r="F63" s="185">
        <f>F64+F65+F66+F67+F68+F70+F71</f>
        <v>0</v>
      </c>
      <c r="G63" s="185">
        <f>SUM(G64:G71)</f>
        <v>0</v>
      </c>
      <c r="H63" s="185">
        <f>SUM(H64:H71)</f>
        <v>0</v>
      </c>
      <c r="I63" s="116">
        <f t="shared" si="6"/>
        <v>0</v>
      </c>
    </row>
    <row r="64" spans="2:9" x14ac:dyDescent="0.2">
      <c r="B64" s="186" t="s">
        <v>165</v>
      </c>
      <c r="C64" s="187"/>
      <c r="D64" s="185"/>
      <c r="E64" s="116"/>
      <c r="F64" s="185">
        <f t="shared" si="10"/>
        <v>0</v>
      </c>
      <c r="G64" s="116"/>
      <c r="H64" s="116"/>
      <c r="I64" s="116">
        <f t="shared" si="6"/>
        <v>0</v>
      </c>
    </row>
    <row r="65" spans="2:9" x14ac:dyDescent="0.2">
      <c r="B65" s="186" t="s">
        <v>166</v>
      </c>
      <c r="C65" s="187"/>
      <c r="D65" s="185"/>
      <c r="E65" s="116"/>
      <c r="F65" s="185">
        <f t="shared" si="10"/>
        <v>0</v>
      </c>
      <c r="G65" s="116"/>
      <c r="H65" s="116"/>
      <c r="I65" s="116">
        <f t="shared" si="6"/>
        <v>0</v>
      </c>
    </row>
    <row r="66" spans="2:9" x14ac:dyDescent="0.2">
      <c r="B66" s="186" t="s">
        <v>167</v>
      </c>
      <c r="C66" s="187"/>
      <c r="D66" s="185"/>
      <c r="E66" s="116"/>
      <c r="F66" s="185">
        <f t="shared" si="10"/>
        <v>0</v>
      </c>
      <c r="G66" s="116"/>
      <c r="H66" s="116"/>
      <c r="I66" s="116">
        <f t="shared" si="6"/>
        <v>0</v>
      </c>
    </row>
    <row r="67" spans="2:9" x14ac:dyDescent="0.2">
      <c r="B67" s="186" t="s">
        <v>168</v>
      </c>
      <c r="C67" s="187"/>
      <c r="D67" s="185"/>
      <c r="E67" s="116"/>
      <c r="F67" s="185">
        <f t="shared" si="10"/>
        <v>0</v>
      </c>
      <c r="G67" s="116"/>
      <c r="H67" s="116"/>
      <c r="I67" s="116">
        <f t="shared" si="6"/>
        <v>0</v>
      </c>
    </row>
    <row r="68" spans="2:9" x14ac:dyDescent="0.2">
      <c r="B68" s="186" t="s">
        <v>169</v>
      </c>
      <c r="C68" s="187"/>
      <c r="D68" s="185"/>
      <c r="E68" s="116"/>
      <c r="F68" s="185">
        <f t="shared" si="10"/>
        <v>0</v>
      </c>
      <c r="G68" s="116"/>
      <c r="H68" s="116"/>
      <c r="I68" s="116">
        <f t="shared" si="6"/>
        <v>0</v>
      </c>
    </row>
    <row r="69" spans="2:9" x14ac:dyDescent="0.2">
      <c r="B69" s="186" t="s">
        <v>170</v>
      </c>
      <c r="C69" s="187"/>
      <c r="D69" s="185"/>
      <c r="E69" s="116"/>
      <c r="F69" s="185">
        <f t="shared" si="10"/>
        <v>0</v>
      </c>
      <c r="G69" s="116"/>
      <c r="H69" s="116"/>
      <c r="I69" s="116">
        <f t="shared" si="6"/>
        <v>0</v>
      </c>
    </row>
    <row r="70" spans="2:9" x14ac:dyDescent="0.2">
      <c r="B70" s="186" t="s">
        <v>171</v>
      </c>
      <c r="C70" s="187"/>
      <c r="D70" s="185"/>
      <c r="E70" s="116"/>
      <c r="F70" s="185">
        <f t="shared" si="10"/>
        <v>0</v>
      </c>
      <c r="G70" s="116"/>
      <c r="H70" s="116"/>
      <c r="I70" s="116">
        <f t="shared" si="6"/>
        <v>0</v>
      </c>
    </row>
    <row r="71" spans="2:9" x14ac:dyDescent="0.2">
      <c r="B71" s="186" t="s">
        <v>172</v>
      </c>
      <c r="C71" s="187"/>
      <c r="D71" s="185"/>
      <c r="E71" s="116"/>
      <c r="F71" s="185">
        <f t="shared" si="10"/>
        <v>0</v>
      </c>
      <c r="G71" s="116"/>
      <c r="H71" s="116"/>
      <c r="I71" s="116">
        <f t="shared" si="6"/>
        <v>0</v>
      </c>
    </row>
    <row r="72" spans="2:9" x14ac:dyDescent="0.2">
      <c r="B72" s="183" t="s">
        <v>173</v>
      </c>
      <c r="C72" s="184"/>
      <c r="D72" s="185">
        <f>SUM(D73:D75)</f>
        <v>0</v>
      </c>
      <c r="E72" s="185">
        <f>SUM(E73:E75)</f>
        <v>0</v>
      </c>
      <c r="F72" s="185">
        <f>SUM(F73:F75)</f>
        <v>0</v>
      </c>
      <c r="G72" s="185">
        <f>SUM(G73:G75)</f>
        <v>0</v>
      </c>
      <c r="H72" s="185">
        <f>SUM(H73:H75)</f>
        <v>0</v>
      </c>
      <c r="I72" s="116">
        <f t="shared" si="6"/>
        <v>0</v>
      </c>
    </row>
    <row r="73" spans="2:9" x14ac:dyDescent="0.2">
      <c r="B73" s="186" t="s">
        <v>174</v>
      </c>
      <c r="C73" s="187"/>
      <c r="D73" s="185"/>
      <c r="E73" s="116"/>
      <c r="F73" s="185">
        <f t="shared" si="10"/>
        <v>0</v>
      </c>
      <c r="G73" s="116"/>
      <c r="H73" s="116"/>
      <c r="I73" s="116">
        <f t="shared" si="6"/>
        <v>0</v>
      </c>
    </row>
    <row r="74" spans="2:9" x14ac:dyDescent="0.2">
      <c r="B74" s="186" t="s">
        <v>175</v>
      </c>
      <c r="C74" s="187"/>
      <c r="D74" s="185"/>
      <c r="E74" s="116"/>
      <c r="F74" s="185">
        <f t="shared" si="10"/>
        <v>0</v>
      </c>
      <c r="G74" s="116"/>
      <c r="H74" s="116"/>
      <c r="I74" s="116">
        <f t="shared" si="6"/>
        <v>0</v>
      </c>
    </row>
    <row r="75" spans="2:9" x14ac:dyDescent="0.2">
      <c r="B75" s="186" t="s">
        <v>176</v>
      </c>
      <c r="C75" s="187"/>
      <c r="D75" s="185"/>
      <c r="E75" s="116"/>
      <c r="F75" s="185">
        <f t="shared" si="10"/>
        <v>0</v>
      </c>
      <c r="G75" s="116"/>
      <c r="H75" s="116"/>
      <c r="I75" s="116">
        <f t="shared" si="6"/>
        <v>0</v>
      </c>
    </row>
    <row r="76" spans="2:9" x14ac:dyDescent="0.2">
      <c r="B76" s="183" t="s">
        <v>177</v>
      </c>
      <c r="C76" s="184"/>
      <c r="D76" s="185">
        <f>SUM(D77:D83)</f>
        <v>4200000</v>
      </c>
      <c r="E76" s="185">
        <f>SUM(E77:E83)</f>
        <v>3285885.84</v>
      </c>
      <c r="F76" s="185">
        <f>SUM(F77:F83)</f>
        <v>7485885.8399999999</v>
      </c>
      <c r="G76" s="185">
        <f>SUM(G77:G83)</f>
        <v>4285440.54</v>
      </c>
      <c r="H76" s="185">
        <f>SUM(H77:H83)</f>
        <v>4285440.54</v>
      </c>
      <c r="I76" s="116">
        <f t="shared" si="6"/>
        <v>3200445.3</v>
      </c>
    </row>
    <row r="77" spans="2:9" x14ac:dyDescent="0.2">
      <c r="B77" s="186" t="s">
        <v>178</v>
      </c>
      <c r="C77" s="187"/>
      <c r="D77" s="185">
        <v>0</v>
      </c>
      <c r="E77" s="116">
        <v>1323729.6100000001</v>
      </c>
      <c r="F77" s="185">
        <f t="shared" si="10"/>
        <v>1323729.6100000001</v>
      </c>
      <c r="G77" s="116">
        <v>1323729.6100000001</v>
      </c>
      <c r="H77" s="116">
        <v>1323729.6100000001</v>
      </c>
      <c r="I77" s="116">
        <f t="shared" si="6"/>
        <v>0</v>
      </c>
    </row>
    <row r="78" spans="2:9" x14ac:dyDescent="0.2">
      <c r="B78" s="186" t="s">
        <v>179</v>
      </c>
      <c r="C78" s="187"/>
      <c r="D78" s="185">
        <v>0</v>
      </c>
      <c r="E78" s="116">
        <v>2962156.23</v>
      </c>
      <c r="F78" s="185">
        <f t="shared" si="10"/>
        <v>2962156.23</v>
      </c>
      <c r="G78" s="116">
        <v>2961710.93</v>
      </c>
      <c r="H78" s="116">
        <v>2961710.93</v>
      </c>
      <c r="I78" s="116">
        <f t="shared" si="6"/>
        <v>445.29999999981374</v>
      </c>
    </row>
    <row r="79" spans="2:9" x14ac:dyDescent="0.2">
      <c r="B79" s="186" t="s">
        <v>180</v>
      </c>
      <c r="C79" s="187"/>
      <c r="D79" s="185"/>
      <c r="E79" s="116"/>
      <c r="F79" s="185">
        <f t="shared" si="10"/>
        <v>0</v>
      </c>
      <c r="G79" s="116"/>
      <c r="H79" s="116"/>
      <c r="I79" s="116">
        <f t="shared" si="6"/>
        <v>0</v>
      </c>
    </row>
    <row r="80" spans="2:9" x14ac:dyDescent="0.2">
      <c r="B80" s="186" t="s">
        <v>181</v>
      </c>
      <c r="C80" s="187"/>
      <c r="D80" s="185"/>
      <c r="E80" s="116"/>
      <c r="F80" s="185">
        <f t="shared" si="10"/>
        <v>0</v>
      </c>
      <c r="G80" s="116"/>
      <c r="H80" s="116"/>
      <c r="I80" s="116">
        <f t="shared" si="6"/>
        <v>0</v>
      </c>
    </row>
    <row r="81" spans="2:9" x14ac:dyDescent="0.2">
      <c r="B81" s="186" t="s">
        <v>182</v>
      </c>
      <c r="C81" s="187"/>
      <c r="D81" s="185"/>
      <c r="E81" s="116"/>
      <c r="F81" s="185">
        <f t="shared" si="10"/>
        <v>0</v>
      </c>
      <c r="G81" s="116"/>
      <c r="H81" s="116"/>
      <c r="I81" s="116">
        <f t="shared" si="6"/>
        <v>0</v>
      </c>
    </row>
    <row r="82" spans="2:9" x14ac:dyDescent="0.2">
      <c r="B82" s="186" t="s">
        <v>183</v>
      </c>
      <c r="C82" s="187"/>
      <c r="D82" s="185"/>
      <c r="E82" s="116"/>
      <c r="F82" s="185">
        <f t="shared" si="10"/>
        <v>0</v>
      </c>
      <c r="G82" s="116"/>
      <c r="H82" s="116"/>
      <c r="I82" s="116">
        <f t="shared" si="6"/>
        <v>0</v>
      </c>
    </row>
    <row r="83" spans="2:9" x14ac:dyDescent="0.2">
      <c r="B83" s="186" t="s">
        <v>184</v>
      </c>
      <c r="C83" s="187"/>
      <c r="D83" s="185">
        <v>4200000</v>
      </c>
      <c r="E83" s="116">
        <v>-1000000</v>
      </c>
      <c r="F83" s="185">
        <f t="shared" si="10"/>
        <v>3200000</v>
      </c>
      <c r="G83" s="116">
        <v>0</v>
      </c>
      <c r="H83" s="116">
        <v>0</v>
      </c>
      <c r="I83" s="116">
        <f t="shared" si="6"/>
        <v>3200000</v>
      </c>
    </row>
    <row r="84" spans="2:9" x14ac:dyDescent="0.2">
      <c r="B84" s="190"/>
      <c r="C84" s="191"/>
      <c r="D84" s="192"/>
      <c r="E84" s="193"/>
      <c r="F84" s="193"/>
      <c r="G84" s="193"/>
      <c r="H84" s="193"/>
      <c r="I84" s="193"/>
    </row>
    <row r="85" spans="2:9" x14ac:dyDescent="0.2">
      <c r="B85" s="194" t="s">
        <v>185</v>
      </c>
      <c r="C85" s="195"/>
      <c r="D85" s="196">
        <f t="shared" ref="D85:I85" si="12">D86+D104+D94+D114+D124+D134+D138+D147+D151</f>
        <v>326298689.98000002</v>
      </c>
      <c r="E85" s="196">
        <f>E86+E104+E94+E114+E124+E134+E138+E147+E151</f>
        <v>47159901.679999992</v>
      </c>
      <c r="F85" s="196">
        <f t="shared" si="12"/>
        <v>373458591.65999997</v>
      </c>
      <c r="G85" s="196">
        <f>G86+G104+G94+G114+G124+G134+G138+G147+G151</f>
        <v>51249705.039999992</v>
      </c>
      <c r="H85" s="196">
        <f>H86+H104+H94+H114+H124+H134+H138+H147+H151</f>
        <v>48047081.709999993</v>
      </c>
      <c r="I85" s="196">
        <f t="shared" si="12"/>
        <v>322208886.62</v>
      </c>
    </row>
    <row r="86" spans="2:9" x14ac:dyDescent="0.2">
      <c r="B86" s="183" t="s">
        <v>112</v>
      </c>
      <c r="C86" s="184"/>
      <c r="D86" s="185">
        <f>SUM(D87:D93)</f>
        <v>68338235.019999996</v>
      </c>
      <c r="E86" s="185">
        <f>SUM(E87:E93)</f>
        <v>10098510.26</v>
      </c>
      <c r="F86" s="185">
        <f>SUM(F87:F93)</f>
        <v>78436745.280000001</v>
      </c>
      <c r="G86" s="185">
        <f>SUM(G87:G93)</f>
        <v>12237341.799999999</v>
      </c>
      <c r="H86" s="185">
        <f>SUM(H87:H93)</f>
        <v>12237341.799999999</v>
      </c>
      <c r="I86" s="116">
        <f t="shared" ref="I86:I149" si="13">F86-G86</f>
        <v>66199403.480000004</v>
      </c>
    </row>
    <row r="87" spans="2:9" x14ac:dyDescent="0.2">
      <c r="B87" s="186" t="s">
        <v>113</v>
      </c>
      <c r="C87" s="187"/>
      <c r="D87" s="185">
        <v>50539215.789999999</v>
      </c>
      <c r="E87" s="116">
        <v>13011491.85</v>
      </c>
      <c r="F87" s="185">
        <f t="shared" ref="F87:F103" si="14">D87+E87</f>
        <v>63550707.640000001</v>
      </c>
      <c r="G87" s="116">
        <v>12004090.369999999</v>
      </c>
      <c r="H87" s="116">
        <v>12004090.369999999</v>
      </c>
      <c r="I87" s="116">
        <f t="shared" si="13"/>
        <v>51546617.270000003</v>
      </c>
    </row>
    <row r="88" spans="2:9" x14ac:dyDescent="0.2">
      <c r="B88" s="186" t="s">
        <v>114</v>
      </c>
      <c r="C88" s="187"/>
      <c r="D88" s="185"/>
      <c r="E88" s="116"/>
      <c r="F88" s="185">
        <f t="shared" si="14"/>
        <v>0</v>
      </c>
      <c r="G88" s="116"/>
      <c r="H88" s="116"/>
      <c r="I88" s="116">
        <f t="shared" si="13"/>
        <v>0</v>
      </c>
    </row>
    <row r="89" spans="2:9" x14ac:dyDescent="0.2">
      <c r="B89" s="186" t="s">
        <v>115</v>
      </c>
      <c r="C89" s="187"/>
      <c r="D89" s="185">
        <v>11472698.390000001</v>
      </c>
      <c r="E89" s="116">
        <v>3189483.09</v>
      </c>
      <c r="F89" s="185">
        <f t="shared" si="14"/>
        <v>14662181.48</v>
      </c>
      <c r="G89" s="116">
        <v>233251.43</v>
      </c>
      <c r="H89" s="116">
        <v>233251.43</v>
      </c>
      <c r="I89" s="116">
        <f t="shared" si="13"/>
        <v>14428930.050000001</v>
      </c>
    </row>
    <row r="90" spans="2:9" x14ac:dyDescent="0.2">
      <c r="B90" s="186" t="s">
        <v>116</v>
      </c>
      <c r="C90" s="187"/>
      <c r="D90" s="185"/>
      <c r="E90" s="116"/>
      <c r="F90" s="185">
        <f t="shared" si="14"/>
        <v>0</v>
      </c>
      <c r="G90" s="116"/>
      <c r="H90" s="116"/>
      <c r="I90" s="116">
        <f t="shared" si="13"/>
        <v>0</v>
      </c>
    </row>
    <row r="91" spans="2:9" x14ac:dyDescent="0.2">
      <c r="B91" s="186" t="s">
        <v>117</v>
      </c>
      <c r="C91" s="187"/>
      <c r="D91" s="185">
        <v>6326320.8399999999</v>
      </c>
      <c r="E91" s="116">
        <v>-6102464.6799999997</v>
      </c>
      <c r="F91" s="185">
        <f t="shared" si="14"/>
        <v>223856.16000000015</v>
      </c>
      <c r="G91" s="116">
        <v>0</v>
      </c>
      <c r="H91" s="116">
        <v>0</v>
      </c>
      <c r="I91" s="116">
        <f t="shared" si="13"/>
        <v>223856.16000000015</v>
      </c>
    </row>
    <row r="92" spans="2:9" x14ac:dyDescent="0.2">
      <c r="B92" s="186" t="s">
        <v>118</v>
      </c>
      <c r="C92" s="187"/>
      <c r="D92" s="185"/>
      <c r="E92" s="116"/>
      <c r="F92" s="185">
        <f t="shared" si="14"/>
        <v>0</v>
      </c>
      <c r="G92" s="116"/>
      <c r="H92" s="116"/>
      <c r="I92" s="116">
        <f t="shared" si="13"/>
        <v>0</v>
      </c>
    </row>
    <row r="93" spans="2:9" x14ac:dyDescent="0.2">
      <c r="B93" s="186" t="s">
        <v>119</v>
      </c>
      <c r="C93" s="187"/>
      <c r="D93" s="185"/>
      <c r="E93" s="116"/>
      <c r="F93" s="185">
        <f t="shared" si="14"/>
        <v>0</v>
      </c>
      <c r="G93" s="116"/>
      <c r="H93" s="116"/>
      <c r="I93" s="116">
        <f t="shared" si="13"/>
        <v>0</v>
      </c>
    </row>
    <row r="94" spans="2:9" x14ac:dyDescent="0.2">
      <c r="B94" s="183" t="s">
        <v>120</v>
      </c>
      <c r="C94" s="184"/>
      <c r="D94" s="185">
        <f>SUM(D95:D103)</f>
        <v>11000000</v>
      </c>
      <c r="E94" s="185">
        <f>SUM(E95:E103)</f>
        <v>2884291.55</v>
      </c>
      <c r="F94" s="185">
        <f>SUM(F95:F103)</f>
        <v>13884291.550000001</v>
      </c>
      <c r="G94" s="185">
        <f>SUM(G95:G103)</f>
        <v>1748276</v>
      </c>
      <c r="H94" s="185">
        <f>SUM(H95:H103)</f>
        <v>1748276</v>
      </c>
      <c r="I94" s="116">
        <f t="shared" si="13"/>
        <v>12136015.550000001</v>
      </c>
    </row>
    <row r="95" spans="2:9" x14ac:dyDescent="0.2">
      <c r="B95" s="186" t="s">
        <v>121</v>
      </c>
      <c r="C95" s="187"/>
      <c r="D95" s="185"/>
      <c r="E95" s="116"/>
      <c r="F95" s="185">
        <f t="shared" si="14"/>
        <v>0</v>
      </c>
      <c r="G95" s="116"/>
      <c r="H95" s="116"/>
      <c r="I95" s="116">
        <f t="shared" si="13"/>
        <v>0</v>
      </c>
    </row>
    <row r="96" spans="2:9" x14ac:dyDescent="0.2">
      <c r="B96" s="186" t="s">
        <v>122</v>
      </c>
      <c r="C96" s="187"/>
      <c r="D96" s="185"/>
      <c r="E96" s="116"/>
      <c r="F96" s="185">
        <f t="shared" si="14"/>
        <v>0</v>
      </c>
      <c r="G96" s="116"/>
      <c r="H96" s="116"/>
      <c r="I96" s="116">
        <f t="shared" si="13"/>
        <v>0</v>
      </c>
    </row>
    <row r="97" spans="2:9" x14ac:dyDescent="0.2">
      <c r="B97" s="186" t="s">
        <v>123</v>
      </c>
      <c r="C97" s="187"/>
      <c r="D97" s="185"/>
      <c r="E97" s="116"/>
      <c r="F97" s="185">
        <f t="shared" si="14"/>
        <v>0</v>
      </c>
      <c r="G97" s="116"/>
      <c r="H97" s="116"/>
      <c r="I97" s="116">
        <f t="shared" si="13"/>
        <v>0</v>
      </c>
    </row>
    <row r="98" spans="2:9" x14ac:dyDescent="0.2">
      <c r="B98" s="186" t="s">
        <v>124</v>
      </c>
      <c r="C98" s="187"/>
      <c r="D98" s="185">
        <v>0</v>
      </c>
      <c r="E98" s="116">
        <v>269116.55</v>
      </c>
      <c r="F98" s="185">
        <f t="shared" si="14"/>
        <v>269116.55</v>
      </c>
      <c r="G98" s="116">
        <v>0</v>
      </c>
      <c r="H98" s="116">
        <v>0</v>
      </c>
      <c r="I98" s="116">
        <f t="shared" si="13"/>
        <v>269116.55</v>
      </c>
    </row>
    <row r="99" spans="2:9" x14ac:dyDescent="0.2">
      <c r="B99" s="186" t="s">
        <v>125</v>
      </c>
      <c r="C99" s="187"/>
      <c r="D99" s="185"/>
      <c r="E99" s="116"/>
      <c r="F99" s="185">
        <f t="shared" si="14"/>
        <v>0</v>
      </c>
      <c r="G99" s="116"/>
      <c r="H99" s="116"/>
      <c r="I99" s="116">
        <f t="shared" si="13"/>
        <v>0</v>
      </c>
    </row>
    <row r="100" spans="2:9" x14ac:dyDescent="0.2">
      <c r="B100" s="186" t="s">
        <v>126</v>
      </c>
      <c r="C100" s="187"/>
      <c r="D100" s="185">
        <v>9500000</v>
      </c>
      <c r="E100" s="116">
        <v>2868725</v>
      </c>
      <c r="F100" s="185">
        <f t="shared" si="14"/>
        <v>12368725</v>
      </c>
      <c r="G100" s="116">
        <v>1748276</v>
      </c>
      <c r="H100" s="116">
        <v>1748276</v>
      </c>
      <c r="I100" s="116">
        <f t="shared" si="13"/>
        <v>10620449</v>
      </c>
    </row>
    <row r="101" spans="2:9" x14ac:dyDescent="0.2">
      <c r="B101" s="186" t="s">
        <v>127</v>
      </c>
      <c r="C101" s="187"/>
      <c r="D101" s="185"/>
      <c r="E101" s="116"/>
      <c r="F101" s="185">
        <f t="shared" si="14"/>
        <v>0</v>
      </c>
      <c r="G101" s="116"/>
      <c r="H101" s="116"/>
      <c r="I101" s="116">
        <f t="shared" si="13"/>
        <v>0</v>
      </c>
    </row>
    <row r="102" spans="2:9" x14ac:dyDescent="0.2">
      <c r="B102" s="186" t="s">
        <v>128</v>
      </c>
      <c r="C102" s="187"/>
      <c r="D102" s="185"/>
      <c r="E102" s="116"/>
      <c r="F102" s="185">
        <f t="shared" si="14"/>
        <v>0</v>
      </c>
      <c r="G102" s="116"/>
      <c r="H102" s="116"/>
      <c r="I102" s="116">
        <f t="shared" si="13"/>
        <v>0</v>
      </c>
    </row>
    <row r="103" spans="2:9" x14ac:dyDescent="0.2">
      <c r="B103" s="186" t="s">
        <v>129</v>
      </c>
      <c r="C103" s="187"/>
      <c r="D103" s="185">
        <v>1500000</v>
      </c>
      <c r="E103" s="116">
        <v>-253550</v>
      </c>
      <c r="F103" s="185">
        <f t="shared" si="14"/>
        <v>1246450</v>
      </c>
      <c r="G103" s="116">
        <v>0</v>
      </c>
      <c r="H103" s="116">
        <v>0</v>
      </c>
      <c r="I103" s="116">
        <f t="shared" si="13"/>
        <v>1246450</v>
      </c>
    </row>
    <row r="104" spans="2:9" x14ac:dyDescent="0.2">
      <c r="B104" s="183" t="s">
        <v>130</v>
      </c>
      <c r="C104" s="184"/>
      <c r="D104" s="185">
        <f>SUM(D105:D113)</f>
        <v>62013014.969999999</v>
      </c>
      <c r="E104" s="185">
        <f>SUM(E105:E113)</f>
        <v>1384260.5900000003</v>
      </c>
      <c r="F104" s="185">
        <f>SUM(F105:F113)</f>
        <v>63397275.560000002</v>
      </c>
      <c r="G104" s="185">
        <f>SUM(G105:G113)</f>
        <v>9339309</v>
      </c>
      <c r="H104" s="185">
        <f>SUM(H105:H113)</f>
        <v>9339309</v>
      </c>
      <c r="I104" s="116">
        <f t="shared" si="13"/>
        <v>54057966.560000002</v>
      </c>
    </row>
    <row r="105" spans="2:9" x14ac:dyDescent="0.2">
      <c r="B105" s="186" t="s">
        <v>131</v>
      </c>
      <c r="C105" s="187"/>
      <c r="D105" s="185">
        <v>44000000</v>
      </c>
      <c r="E105" s="116">
        <v>4394163</v>
      </c>
      <c r="F105" s="116">
        <f>D105+E105</f>
        <v>48394163</v>
      </c>
      <c r="G105" s="116">
        <v>6029495</v>
      </c>
      <c r="H105" s="116">
        <v>6029495</v>
      </c>
      <c r="I105" s="116">
        <f t="shared" si="13"/>
        <v>42364668</v>
      </c>
    </row>
    <row r="106" spans="2:9" x14ac:dyDescent="0.2">
      <c r="B106" s="186" t="s">
        <v>132</v>
      </c>
      <c r="C106" s="187"/>
      <c r="D106" s="185">
        <v>0</v>
      </c>
      <c r="E106" s="116">
        <v>560026.56000000006</v>
      </c>
      <c r="F106" s="116">
        <f t="shared" ref="F106:F113" si="15">D106+E106</f>
        <v>560026.56000000006</v>
      </c>
      <c r="G106" s="116">
        <v>0</v>
      </c>
      <c r="H106" s="116">
        <v>0</v>
      </c>
      <c r="I106" s="116">
        <f t="shared" si="13"/>
        <v>560026.56000000006</v>
      </c>
    </row>
    <row r="107" spans="2:9" x14ac:dyDescent="0.2">
      <c r="B107" s="186" t="s">
        <v>133</v>
      </c>
      <c r="C107" s="187"/>
      <c r="D107" s="185"/>
      <c r="E107" s="116"/>
      <c r="F107" s="116">
        <f t="shared" si="15"/>
        <v>0</v>
      </c>
      <c r="G107" s="116"/>
      <c r="H107" s="116"/>
      <c r="I107" s="116">
        <f t="shared" si="13"/>
        <v>0</v>
      </c>
    </row>
    <row r="108" spans="2:9" x14ac:dyDescent="0.2">
      <c r="B108" s="186" t="s">
        <v>134</v>
      </c>
      <c r="C108" s="187"/>
      <c r="D108" s="185"/>
      <c r="E108" s="116"/>
      <c r="F108" s="116">
        <f t="shared" si="15"/>
        <v>0</v>
      </c>
      <c r="G108" s="116"/>
      <c r="H108" s="116"/>
      <c r="I108" s="116">
        <f t="shared" si="13"/>
        <v>0</v>
      </c>
    </row>
    <row r="109" spans="2:9" x14ac:dyDescent="0.2">
      <c r="B109" s="186" t="s">
        <v>135</v>
      </c>
      <c r="C109" s="187"/>
      <c r="D109" s="185">
        <v>500000</v>
      </c>
      <c r="E109" s="116">
        <v>-100620</v>
      </c>
      <c r="F109" s="116">
        <f t="shared" si="15"/>
        <v>399380</v>
      </c>
      <c r="G109" s="116">
        <v>0</v>
      </c>
      <c r="H109" s="116">
        <v>0</v>
      </c>
      <c r="I109" s="116">
        <f t="shared" si="13"/>
        <v>399380</v>
      </c>
    </row>
    <row r="110" spans="2:9" x14ac:dyDescent="0.2">
      <c r="B110" s="186" t="s">
        <v>136</v>
      </c>
      <c r="C110" s="187"/>
      <c r="D110" s="185"/>
      <c r="E110" s="116"/>
      <c r="F110" s="116">
        <f t="shared" si="15"/>
        <v>0</v>
      </c>
      <c r="G110" s="116"/>
      <c r="H110" s="116"/>
      <c r="I110" s="116">
        <f t="shared" si="13"/>
        <v>0</v>
      </c>
    </row>
    <row r="111" spans="2:9" x14ac:dyDescent="0.2">
      <c r="B111" s="186" t="s">
        <v>137</v>
      </c>
      <c r="C111" s="187"/>
      <c r="D111" s="185"/>
      <c r="E111" s="116"/>
      <c r="F111" s="116">
        <f t="shared" si="15"/>
        <v>0</v>
      </c>
      <c r="G111" s="116"/>
      <c r="H111" s="116"/>
      <c r="I111" s="116">
        <f t="shared" si="13"/>
        <v>0</v>
      </c>
    </row>
    <row r="112" spans="2:9" x14ac:dyDescent="0.2">
      <c r="B112" s="186" t="s">
        <v>138</v>
      </c>
      <c r="C112" s="187"/>
      <c r="D112" s="185"/>
      <c r="E112" s="116"/>
      <c r="F112" s="116">
        <f t="shared" si="15"/>
        <v>0</v>
      </c>
      <c r="G112" s="116"/>
      <c r="H112" s="116"/>
      <c r="I112" s="116">
        <f t="shared" si="13"/>
        <v>0</v>
      </c>
    </row>
    <row r="113" spans="2:9" x14ac:dyDescent="0.2">
      <c r="B113" s="186" t="s">
        <v>139</v>
      </c>
      <c r="C113" s="187"/>
      <c r="D113" s="185">
        <v>17513014.969999999</v>
      </c>
      <c r="E113" s="116">
        <v>-3469308.97</v>
      </c>
      <c r="F113" s="116">
        <f t="shared" si="15"/>
        <v>14043705.999999998</v>
      </c>
      <c r="G113" s="116">
        <v>3309814</v>
      </c>
      <c r="H113" s="116">
        <v>3309814</v>
      </c>
      <c r="I113" s="116">
        <f t="shared" si="13"/>
        <v>10733891.999999998</v>
      </c>
    </row>
    <row r="114" spans="2:9" ht="25.5" customHeight="1" x14ac:dyDescent="0.2">
      <c r="B114" s="188" t="s">
        <v>140</v>
      </c>
      <c r="C114" s="189"/>
      <c r="D114" s="185">
        <f>SUM(D115:D123)</f>
        <v>0</v>
      </c>
      <c r="E114" s="185">
        <f>SUM(E115:E123)</f>
        <v>0</v>
      </c>
      <c r="F114" s="185">
        <f>SUM(F115:F123)</f>
        <v>0</v>
      </c>
      <c r="G114" s="185">
        <f>SUM(G115:G123)</f>
        <v>0</v>
      </c>
      <c r="H114" s="185">
        <f>SUM(H115:H123)</f>
        <v>0</v>
      </c>
      <c r="I114" s="116">
        <f t="shared" si="13"/>
        <v>0</v>
      </c>
    </row>
    <row r="115" spans="2:9" x14ac:dyDescent="0.2">
      <c r="B115" s="186" t="s">
        <v>141</v>
      </c>
      <c r="C115" s="187"/>
      <c r="D115" s="185"/>
      <c r="E115" s="116"/>
      <c r="F115" s="116">
        <f>D115+E115</f>
        <v>0</v>
      </c>
      <c r="G115" s="116"/>
      <c r="H115" s="116"/>
      <c r="I115" s="116">
        <f t="shared" si="13"/>
        <v>0</v>
      </c>
    </row>
    <row r="116" spans="2:9" x14ac:dyDescent="0.2">
      <c r="B116" s="186" t="s">
        <v>142</v>
      </c>
      <c r="C116" s="187"/>
      <c r="D116" s="185"/>
      <c r="E116" s="116"/>
      <c r="F116" s="116">
        <f t="shared" ref="F116:F123" si="16">D116+E116</f>
        <v>0</v>
      </c>
      <c r="G116" s="116"/>
      <c r="H116" s="116"/>
      <c r="I116" s="116">
        <f t="shared" si="13"/>
        <v>0</v>
      </c>
    </row>
    <row r="117" spans="2:9" x14ac:dyDescent="0.2">
      <c r="B117" s="186" t="s">
        <v>143</v>
      </c>
      <c r="C117" s="187"/>
      <c r="D117" s="185"/>
      <c r="E117" s="116"/>
      <c r="F117" s="116">
        <f t="shared" si="16"/>
        <v>0</v>
      </c>
      <c r="G117" s="116"/>
      <c r="H117" s="116"/>
      <c r="I117" s="116">
        <f t="shared" si="13"/>
        <v>0</v>
      </c>
    </row>
    <row r="118" spans="2:9" x14ac:dyDescent="0.2">
      <c r="B118" s="186" t="s">
        <v>144</v>
      </c>
      <c r="C118" s="187"/>
      <c r="D118" s="185"/>
      <c r="E118" s="116"/>
      <c r="F118" s="116">
        <f t="shared" si="16"/>
        <v>0</v>
      </c>
      <c r="G118" s="116"/>
      <c r="H118" s="116"/>
      <c r="I118" s="116">
        <f t="shared" si="13"/>
        <v>0</v>
      </c>
    </row>
    <row r="119" spans="2:9" x14ac:dyDescent="0.2">
      <c r="B119" s="186" t="s">
        <v>145</v>
      </c>
      <c r="C119" s="187"/>
      <c r="D119" s="185"/>
      <c r="E119" s="116"/>
      <c r="F119" s="116">
        <f t="shared" si="16"/>
        <v>0</v>
      </c>
      <c r="G119" s="116"/>
      <c r="H119" s="116"/>
      <c r="I119" s="116">
        <f t="shared" si="13"/>
        <v>0</v>
      </c>
    </row>
    <row r="120" spans="2:9" x14ac:dyDescent="0.2">
      <c r="B120" s="186" t="s">
        <v>146</v>
      </c>
      <c r="C120" s="187"/>
      <c r="D120" s="185"/>
      <c r="E120" s="116"/>
      <c r="F120" s="116">
        <f t="shared" si="16"/>
        <v>0</v>
      </c>
      <c r="G120" s="116"/>
      <c r="H120" s="116"/>
      <c r="I120" s="116">
        <f t="shared" si="13"/>
        <v>0</v>
      </c>
    </row>
    <row r="121" spans="2:9" x14ac:dyDescent="0.2">
      <c r="B121" s="186" t="s">
        <v>147</v>
      </c>
      <c r="C121" s="187"/>
      <c r="D121" s="185"/>
      <c r="E121" s="116"/>
      <c r="F121" s="116">
        <f t="shared" si="16"/>
        <v>0</v>
      </c>
      <c r="G121" s="116"/>
      <c r="H121" s="116"/>
      <c r="I121" s="116">
        <f t="shared" si="13"/>
        <v>0</v>
      </c>
    </row>
    <row r="122" spans="2:9" x14ac:dyDescent="0.2">
      <c r="B122" s="186" t="s">
        <v>148</v>
      </c>
      <c r="C122" s="187"/>
      <c r="D122" s="185"/>
      <c r="E122" s="116"/>
      <c r="F122" s="116">
        <f t="shared" si="16"/>
        <v>0</v>
      </c>
      <c r="G122" s="116"/>
      <c r="H122" s="116"/>
      <c r="I122" s="116">
        <f t="shared" si="13"/>
        <v>0</v>
      </c>
    </row>
    <row r="123" spans="2:9" x14ac:dyDescent="0.2">
      <c r="B123" s="186" t="s">
        <v>149</v>
      </c>
      <c r="C123" s="187"/>
      <c r="D123" s="185"/>
      <c r="E123" s="116"/>
      <c r="F123" s="116">
        <f t="shared" si="16"/>
        <v>0</v>
      </c>
      <c r="G123" s="116"/>
      <c r="H123" s="116"/>
      <c r="I123" s="116">
        <f t="shared" si="13"/>
        <v>0</v>
      </c>
    </row>
    <row r="124" spans="2:9" x14ac:dyDescent="0.2">
      <c r="B124" s="183" t="s">
        <v>150</v>
      </c>
      <c r="C124" s="184"/>
      <c r="D124" s="185">
        <f>SUM(D125:D133)</f>
        <v>2</v>
      </c>
      <c r="E124" s="185">
        <f>SUM(E125:E133)</f>
        <v>96770</v>
      </c>
      <c r="F124" s="185">
        <f>SUM(F125:F133)</f>
        <v>96772</v>
      </c>
      <c r="G124" s="185">
        <f>SUM(G125:G133)</f>
        <v>0</v>
      </c>
      <c r="H124" s="185">
        <f>SUM(H125:H133)</f>
        <v>0</v>
      </c>
      <c r="I124" s="116">
        <f t="shared" si="13"/>
        <v>96772</v>
      </c>
    </row>
    <row r="125" spans="2:9" x14ac:dyDescent="0.2">
      <c r="B125" s="186" t="s">
        <v>151</v>
      </c>
      <c r="C125" s="187"/>
      <c r="D125" s="185"/>
      <c r="E125" s="116"/>
      <c r="F125" s="116">
        <f>D125+E125</f>
        <v>0</v>
      </c>
      <c r="G125" s="116"/>
      <c r="H125" s="116"/>
      <c r="I125" s="116">
        <f t="shared" si="13"/>
        <v>0</v>
      </c>
    </row>
    <row r="126" spans="2:9" x14ac:dyDescent="0.2">
      <c r="B126" s="186" t="s">
        <v>152</v>
      </c>
      <c r="C126" s="187"/>
      <c r="D126" s="185"/>
      <c r="E126" s="116"/>
      <c r="F126" s="116">
        <f t="shared" ref="F126:F133" si="17">D126+E126</f>
        <v>0</v>
      </c>
      <c r="G126" s="116"/>
      <c r="H126" s="116"/>
      <c r="I126" s="116">
        <f t="shared" si="13"/>
        <v>0</v>
      </c>
    </row>
    <row r="127" spans="2:9" x14ac:dyDescent="0.2">
      <c r="B127" s="186" t="s">
        <v>153</v>
      </c>
      <c r="C127" s="187"/>
      <c r="D127" s="185"/>
      <c r="E127" s="116"/>
      <c r="F127" s="116">
        <f t="shared" si="17"/>
        <v>0</v>
      </c>
      <c r="G127" s="116"/>
      <c r="H127" s="116"/>
      <c r="I127" s="116">
        <f t="shared" si="13"/>
        <v>0</v>
      </c>
    </row>
    <row r="128" spans="2:9" x14ac:dyDescent="0.2">
      <c r="B128" s="186" t="s">
        <v>154</v>
      </c>
      <c r="C128" s="187"/>
      <c r="D128" s="185">
        <v>2</v>
      </c>
      <c r="E128" s="116">
        <v>0</v>
      </c>
      <c r="F128" s="116">
        <f t="shared" si="17"/>
        <v>2</v>
      </c>
      <c r="G128" s="116">
        <v>0</v>
      </c>
      <c r="H128" s="116">
        <v>0</v>
      </c>
      <c r="I128" s="116">
        <f t="shared" si="13"/>
        <v>2</v>
      </c>
    </row>
    <row r="129" spans="2:9" x14ac:dyDescent="0.2">
      <c r="B129" s="186" t="s">
        <v>155</v>
      </c>
      <c r="C129" s="187"/>
      <c r="D129" s="185"/>
      <c r="E129" s="116"/>
      <c r="F129" s="116">
        <f t="shared" si="17"/>
        <v>0</v>
      </c>
      <c r="G129" s="116"/>
      <c r="H129" s="116"/>
      <c r="I129" s="116">
        <f t="shared" si="13"/>
        <v>0</v>
      </c>
    </row>
    <row r="130" spans="2:9" x14ac:dyDescent="0.2">
      <c r="B130" s="186" t="s">
        <v>156</v>
      </c>
      <c r="C130" s="187"/>
      <c r="D130" s="185">
        <v>0</v>
      </c>
      <c r="E130" s="116">
        <v>96770</v>
      </c>
      <c r="F130" s="116">
        <f t="shared" si="17"/>
        <v>96770</v>
      </c>
      <c r="G130" s="116">
        <v>0</v>
      </c>
      <c r="H130" s="116">
        <v>0</v>
      </c>
      <c r="I130" s="116">
        <f t="shared" si="13"/>
        <v>96770</v>
      </c>
    </row>
    <row r="131" spans="2:9" x14ac:dyDescent="0.2">
      <c r="B131" s="186" t="s">
        <v>157</v>
      </c>
      <c r="C131" s="187"/>
      <c r="D131" s="185"/>
      <c r="E131" s="116"/>
      <c r="F131" s="116">
        <f t="shared" si="17"/>
        <v>0</v>
      </c>
      <c r="G131" s="116"/>
      <c r="H131" s="116"/>
      <c r="I131" s="116">
        <f t="shared" si="13"/>
        <v>0</v>
      </c>
    </row>
    <row r="132" spans="2:9" x14ac:dyDescent="0.2">
      <c r="B132" s="186" t="s">
        <v>158</v>
      </c>
      <c r="C132" s="187"/>
      <c r="D132" s="185"/>
      <c r="E132" s="116"/>
      <c r="F132" s="116">
        <f t="shared" si="17"/>
        <v>0</v>
      </c>
      <c r="G132" s="116"/>
      <c r="H132" s="116"/>
      <c r="I132" s="116">
        <f t="shared" si="13"/>
        <v>0</v>
      </c>
    </row>
    <row r="133" spans="2:9" x14ac:dyDescent="0.2">
      <c r="B133" s="186" t="s">
        <v>159</v>
      </c>
      <c r="C133" s="187"/>
      <c r="D133" s="185"/>
      <c r="E133" s="116"/>
      <c r="F133" s="116">
        <f t="shared" si="17"/>
        <v>0</v>
      </c>
      <c r="G133" s="116"/>
      <c r="H133" s="116"/>
      <c r="I133" s="116">
        <f t="shared" si="13"/>
        <v>0</v>
      </c>
    </row>
    <row r="134" spans="2:9" x14ac:dyDescent="0.2">
      <c r="B134" s="183" t="s">
        <v>160</v>
      </c>
      <c r="C134" s="184"/>
      <c r="D134" s="185">
        <f>SUM(D135:D137)</f>
        <v>62960211</v>
      </c>
      <c r="E134" s="185">
        <f>SUM(E135:E137)</f>
        <v>8605741.4800000004</v>
      </c>
      <c r="F134" s="185">
        <f>SUM(F135:F137)</f>
        <v>71565952.480000004</v>
      </c>
      <c r="G134" s="185">
        <f>SUM(G135:G137)</f>
        <v>0</v>
      </c>
      <c r="H134" s="185">
        <f>SUM(H135:H137)</f>
        <v>0</v>
      </c>
      <c r="I134" s="116">
        <f t="shared" si="13"/>
        <v>71565952.480000004</v>
      </c>
    </row>
    <row r="135" spans="2:9" x14ac:dyDescent="0.2">
      <c r="B135" s="186" t="s">
        <v>161</v>
      </c>
      <c r="C135" s="187"/>
      <c r="D135" s="185">
        <v>62960211</v>
      </c>
      <c r="E135" s="116">
        <v>8419065.9600000009</v>
      </c>
      <c r="F135" s="116">
        <f>D135+E135</f>
        <v>71379276.960000008</v>
      </c>
      <c r="G135" s="116">
        <v>0</v>
      </c>
      <c r="H135" s="116">
        <v>0</v>
      </c>
      <c r="I135" s="116">
        <f t="shared" si="13"/>
        <v>71379276.960000008</v>
      </c>
    </row>
    <row r="136" spans="2:9" x14ac:dyDescent="0.2">
      <c r="B136" s="186" t="s">
        <v>162</v>
      </c>
      <c r="C136" s="187"/>
      <c r="D136" s="185">
        <v>0</v>
      </c>
      <c r="E136" s="116">
        <v>186675.52</v>
      </c>
      <c r="F136" s="116">
        <f>D136+E136</f>
        <v>186675.52</v>
      </c>
      <c r="G136" s="116">
        <v>0</v>
      </c>
      <c r="H136" s="116">
        <v>0</v>
      </c>
      <c r="I136" s="116">
        <f t="shared" si="13"/>
        <v>186675.52</v>
      </c>
    </row>
    <row r="137" spans="2:9" x14ac:dyDescent="0.2">
      <c r="B137" s="186" t="s">
        <v>163</v>
      </c>
      <c r="C137" s="187"/>
      <c r="D137" s="185"/>
      <c r="E137" s="116"/>
      <c r="F137" s="116">
        <f>D137+E137</f>
        <v>0</v>
      </c>
      <c r="G137" s="116"/>
      <c r="H137" s="116"/>
      <c r="I137" s="116">
        <f t="shared" si="13"/>
        <v>0</v>
      </c>
    </row>
    <row r="138" spans="2:9" x14ac:dyDescent="0.2">
      <c r="B138" s="183" t="s">
        <v>164</v>
      </c>
      <c r="C138" s="184"/>
      <c r="D138" s="185">
        <f>SUM(D139:D146)</f>
        <v>0</v>
      </c>
      <c r="E138" s="185">
        <f>SUM(E139:E146)</f>
        <v>0</v>
      </c>
      <c r="F138" s="185">
        <f>F139+F140+F141+F142+F143+F145+F146</f>
        <v>0</v>
      </c>
      <c r="G138" s="185">
        <f>SUM(G139:G146)</f>
        <v>0</v>
      </c>
      <c r="H138" s="185">
        <f>SUM(H139:H146)</f>
        <v>0</v>
      </c>
      <c r="I138" s="116">
        <f t="shared" si="13"/>
        <v>0</v>
      </c>
    </row>
    <row r="139" spans="2:9" x14ac:dyDescent="0.2">
      <c r="B139" s="186" t="s">
        <v>165</v>
      </c>
      <c r="C139" s="187"/>
      <c r="D139" s="185"/>
      <c r="E139" s="116"/>
      <c r="F139" s="116">
        <f>D139+E139</f>
        <v>0</v>
      </c>
      <c r="G139" s="116"/>
      <c r="H139" s="116"/>
      <c r="I139" s="116">
        <f t="shared" si="13"/>
        <v>0</v>
      </c>
    </row>
    <row r="140" spans="2:9" x14ac:dyDescent="0.2">
      <c r="B140" s="186" t="s">
        <v>166</v>
      </c>
      <c r="C140" s="187"/>
      <c r="D140" s="185"/>
      <c r="E140" s="116"/>
      <c r="F140" s="116">
        <f t="shared" ref="F140:F146" si="18">D140+E140</f>
        <v>0</v>
      </c>
      <c r="G140" s="116"/>
      <c r="H140" s="116"/>
      <c r="I140" s="116">
        <f t="shared" si="13"/>
        <v>0</v>
      </c>
    </row>
    <row r="141" spans="2:9" x14ac:dyDescent="0.2">
      <c r="B141" s="186" t="s">
        <v>167</v>
      </c>
      <c r="C141" s="187"/>
      <c r="D141" s="185"/>
      <c r="E141" s="116"/>
      <c r="F141" s="116">
        <f t="shared" si="18"/>
        <v>0</v>
      </c>
      <c r="G141" s="116"/>
      <c r="H141" s="116"/>
      <c r="I141" s="116">
        <f t="shared" si="13"/>
        <v>0</v>
      </c>
    </row>
    <row r="142" spans="2:9" x14ac:dyDescent="0.2">
      <c r="B142" s="186" t="s">
        <v>168</v>
      </c>
      <c r="C142" s="187"/>
      <c r="D142" s="185"/>
      <c r="E142" s="116"/>
      <c r="F142" s="116">
        <f t="shared" si="18"/>
        <v>0</v>
      </c>
      <c r="G142" s="116"/>
      <c r="H142" s="116"/>
      <c r="I142" s="116">
        <f t="shared" si="13"/>
        <v>0</v>
      </c>
    </row>
    <row r="143" spans="2:9" x14ac:dyDescent="0.2">
      <c r="B143" s="186" t="s">
        <v>169</v>
      </c>
      <c r="C143" s="187"/>
      <c r="D143" s="185"/>
      <c r="E143" s="116"/>
      <c r="F143" s="116">
        <f t="shared" si="18"/>
        <v>0</v>
      </c>
      <c r="G143" s="116"/>
      <c r="H143" s="116"/>
      <c r="I143" s="116">
        <f t="shared" si="13"/>
        <v>0</v>
      </c>
    </row>
    <row r="144" spans="2:9" x14ac:dyDescent="0.2">
      <c r="B144" s="186" t="s">
        <v>170</v>
      </c>
      <c r="C144" s="187"/>
      <c r="D144" s="185"/>
      <c r="E144" s="116"/>
      <c r="F144" s="116">
        <f t="shared" si="18"/>
        <v>0</v>
      </c>
      <c r="G144" s="116"/>
      <c r="H144" s="116"/>
      <c r="I144" s="116">
        <f t="shared" si="13"/>
        <v>0</v>
      </c>
    </row>
    <row r="145" spans="2:9" x14ac:dyDescent="0.2">
      <c r="B145" s="186" t="s">
        <v>171</v>
      </c>
      <c r="C145" s="187"/>
      <c r="D145" s="185"/>
      <c r="E145" s="116"/>
      <c r="F145" s="116">
        <f t="shared" si="18"/>
        <v>0</v>
      </c>
      <c r="G145" s="116"/>
      <c r="H145" s="116"/>
      <c r="I145" s="116">
        <f t="shared" si="13"/>
        <v>0</v>
      </c>
    </row>
    <row r="146" spans="2:9" x14ac:dyDescent="0.2">
      <c r="B146" s="186" t="s">
        <v>172</v>
      </c>
      <c r="C146" s="187"/>
      <c r="D146" s="185"/>
      <c r="E146" s="116"/>
      <c r="F146" s="116">
        <f t="shared" si="18"/>
        <v>0</v>
      </c>
      <c r="G146" s="116"/>
      <c r="H146" s="116"/>
      <c r="I146" s="116">
        <f t="shared" si="13"/>
        <v>0</v>
      </c>
    </row>
    <row r="147" spans="2:9" x14ac:dyDescent="0.2">
      <c r="B147" s="183" t="s">
        <v>173</v>
      </c>
      <c r="C147" s="184"/>
      <c r="D147" s="185">
        <f>SUM(D148:D150)</f>
        <v>5000000</v>
      </c>
      <c r="E147" s="185">
        <f>SUM(E148:E150)</f>
        <v>-1170241.94</v>
      </c>
      <c r="F147" s="185">
        <f>SUM(F148:F150)</f>
        <v>3829758.06</v>
      </c>
      <c r="G147" s="185">
        <f>SUM(G148:G150)</f>
        <v>0</v>
      </c>
      <c r="H147" s="185">
        <f>SUM(H148:H150)</f>
        <v>0</v>
      </c>
      <c r="I147" s="116">
        <f t="shared" si="13"/>
        <v>3829758.06</v>
      </c>
    </row>
    <row r="148" spans="2:9" x14ac:dyDescent="0.2">
      <c r="B148" s="186" t="s">
        <v>174</v>
      </c>
      <c r="C148" s="187"/>
      <c r="D148" s="185"/>
      <c r="E148" s="116"/>
      <c r="F148" s="116">
        <f>D148+E148</f>
        <v>0</v>
      </c>
      <c r="G148" s="116"/>
      <c r="H148" s="116"/>
      <c r="I148" s="116">
        <f t="shared" si="13"/>
        <v>0</v>
      </c>
    </row>
    <row r="149" spans="2:9" x14ac:dyDescent="0.2">
      <c r="B149" s="186" t="s">
        <v>175</v>
      </c>
      <c r="C149" s="187"/>
      <c r="D149" s="185"/>
      <c r="E149" s="116"/>
      <c r="F149" s="116">
        <f>D149+E149</f>
        <v>0</v>
      </c>
      <c r="G149" s="116"/>
      <c r="H149" s="116"/>
      <c r="I149" s="116">
        <f t="shared" si="13"/>
        <v>0</v>
      </c>
    </row>
    <row r="150" spans="2:9" x14ac:dyDescent="0.2">
      <c r="B150" s="186" t="s">
        <v>176</v>
      </c>
      <c r="C150" s="187"/>
      <c r="D150" s="185">
        <v>5000000</v>
      </c>
      <c r="E150" s="116">
        <v>-1170241.94</v>
      </c>
      <c r="F150" s="116">
        <f>D150+E150</f>
        <v>3829758.06</v>
      </c>
      <c r="G150" s="116">
        <v>0</v>
      </c>
      <c r="H150" s="116">
        <v>0</v>
      </c>
      <c r="I150" s="116">
        <f t="shared" ref="I150:I158" si="19">F150-G150</f>
        <v>3829758.06</v>
      </c>
    </row>
    <row r="151" spans="2:9" x14ac:dyDescent="0.2">
      <c r="B151" s="183" t="s">
        <v>177</v>
      </c>
      <c r="C151" s="184"/>
      <c r="D151" s="185">
        <f>SUM(D152:D158)</f>
        <v>116987226.98999999</v>
      </c>
      <c r="E151" s="185">
        <f>SUM(E152:E158)</f>
        <v>25260569.739999998</v>
      </c>
      <c r="F151" s="185">
        <f>SUM(F152:F158)</f>
        <v>142247796.72999999</v>
      </c>
      <c r="G151" s="185">
        <f>SUM(G152:G158)</f>
        <v>27924778.239999998</v>
      </c>
      <c r="H151" s="185">
        <f>SUM(H152:H158)</f>
        <v>24722154.91</v>
      </c>
      <c r="I151" s="116">
        <f t="shared" si="19"/>
        <v>114323018.48999999</v>
      </c>
    </row>
    <row r="152" spans="2:9" x14ac:dyDescent="0.2">
      <c r="B152" s="186" t="s">
        <v>178</v>
      </c>
      <c r="C152" s="187"/>
      <c r="D152" s="185">
        <v>103738239.16</v>
      </c>
      <c r="E152" s="116">
        <v>13784621.699999999</v>
      </c>
      <c r="F152" s="116">
        <f>D152+E152</f>
        <v>117522860.86</v>
      </c>
      <c r="G152" s="116">
        <v>22047459.219999999</v>
      </c>
      <c r="H152" s="116">
        <v>20723729.609999999</v>
      </c>
      <c r="I152" s="116">
        <f t="shared" si="19"/>
        <v>95475401.640000001</v>
      </c>
    </row>
    <row r="153" spans="2:9" x14ac:dyDescent="0.2">
      <c r="B153" s="186" t="s">
        <v>179</v>
      </c>
      <c r="C153" s="187"/>
      <c r="D153" s="185">
        <v>13248987.83</v>
      </c>
      <c r="E153" s="116">
        <v>11475948.039999999</v>
      </c>
      <c r="F153" s="116">
        <f t="shared" ref="F153:F158" si="20">D153+E153</f>
        <v>24724935.869999997</v>
      </c>
      <c r="G153" s="116">
        <v>5877319.0199999996</v>
      </c>
      <c r="H153" s="116">
        <v>3998425.3</v>
      </c>
      <c r="I153" s="116">
        <f t="shared" si="19"/>
        <v>18847616.849999998</v>
      </c>
    </row>
    <row r="154" spans="2:9" x14ac:dyDescent="0.2">
      <c r="B154" s="186" t="s">
        <v>180</v>
      </c>
      <c r="C154" s="187"/>
      <c r="D154" s="185"/>
      <c r="E154" s="116"/>
      <c r="F154" s="116">
        <f t="shared" si="20"/>
        <v>0</v>
      </c>
      <c r="G154" s="116"/>
      <c r="H154" s="116"/>
      <c r="I154" s="116">
        <f t="shared" si="19"/>
        <v>0</v>
      </c>
    </row>
    <row r="155" spans="2:9" x14ac:dyDescent="0.2">
      <c r="B155" s="186" t="s">
        <v>181</v>
      </c>
      <c r="C155" s="187"/>
      <c r="D155" s="185"/>
      <c r="E155" s="116"/>
      <c r="F155" s="116">
        <f t="shared" si="20"/>
        <v>0</v>
      </c>
      <c r="G155" s="116"/>
      <c r="H155" s="116"/>
      <c r="I155" s="116">
        <f t="shared" si="19"/>
        <v>0</v>
      </c>
    </row>
    <row r="156" spans="2:9" x14ac:dyDescent="0.2">
      <c r="B156" s="186" t="s">
        <v>182</v>
      </c>
      <c r="C156" s="187"/>
      <c r="D156" s="185"/>
      <c r="E156" s="116"/>
      <c r="F156" s="116">
        <f t="shared" si="20"/>
        <v>0</v>
      </c>
      <c r="G156" s="116"/>
      <c r="H156" s="116"/>
      <c r="I156" s="116">
        <f t="shared" si="19"/>
        <v>0</v>
      </c>
    </row>
    <row r="157" spans="2:9" x14ac:dyDescent="0.2">
      <c r="B157" s="186" t="s">
        <v>183</v>
      </c>
      <c r="C157" s="187"/>
      <c r="D157" s="185"/>
      <c r="E157" s="116"/>
      <c r="F157" s="116">
        <f t="shared" si="20"/>
        <v>0</v>
      </c>
      <c r="G157" s="116"/>
      <c r="H157" s="116"/>
      <c r="I157" s="116">
        <f t="shared" si="19"/>
        <v>0</v>
      </c>
    </row>
    <row r="158" spans="2:9" x14ac:dyDescent="0.2">
      <c r="B158" s="186" t="s">
        <v>184</v>
      </c>
      <c r="C158" s="187"/>
      <c r="D158" s="185"/>
      <c r="E158" s="116"/>
      <c r="F158" s="116">
        <f t="shared" si="20"/>
        <v>0</v>
      </c>
      <c r="G158" s="116"/>
      <c r="H158" s="116"/>
      <c r="I158" s="116">
        <f t="shared" si="19"/>
        <v>0</v>
      </c>
    </row>
    <row r="159" spans="2:9" x14ac:dyDescent="0.2">
      <c r="B159" s="183"/>
      <c r="C159" s="184"/>
      <c r="D159" s="185"/>
      <c r="E159" s="116"/>
      <c r="F159" s="116"/>
      <c r="G159" s="116"/>
      <c r="H159" s="116"/>
      <c r="I159" s="116"/>
    </row>
    <row r="160" spans="2:9" x14ac:dyDescent="0.2">
      <c r="B160" s="197" t="s">
        <v>92</v>
      </c>
      <c r="C160" s="198"/>
      <c r="D160" s="182">
        <f t="shared" ref="D160:I160" si="21">D10+D85</f>
        <v>1359012939.5300002</v>
      </c>
      <c r="E160" s="182">
        <f t="shared" si="21"/>
        <v>47159901.679999992</v>
      </c>
      <c r="F160" s="182">
        <f t="shared" si="21"/>
        <v>1406172841.21</v>
      </c>
      <c r="G160" s="182">
        <f t="shared" si="21"/>
        <v>257734548.93999997</v>
      </c>
      <c r="H160" s="182">
        <f t="shared" si="21"/>
        <v>252154349.45999998</v>
      </c>
      <c r="I160" s="182">
        <f t="shared" si="21"/>
        <v>1148438292.27</v>
      </c>
    </row>
    <row r="161" spans="2:9" ht="13.5" thickBot="1" x14ac:dyDescent="0.25">
      <c r="B161" s="199"/>
      <c r="C161" s="200"/>
      <c r="D161" s="201"/>
      <c r="E161" s="202"/>
      <c r="F161" s="202"/>
      <c r="G161" s="202"/>
      <c r="H161" s="202"/>
      <c r="I161" s="202"/>
    </row>
  </sheetData>
  <mergeCells count="12">
    <mergeCell ref="B39:C39"/>
    <mergeCell ref="B49:C49"/>
    <mergeCell ref="B63:C63"/>
    <mergeCell ref="B114:C114"/>
    <mergeCell ref="B2:I2"/>
    <mergeCell ref="B3:I3"/>
    <mergeCell ref="B4:I4"/>
    <mergeCell ref="B5:I5"/>
    <mergeCell ref="B6:I6"/>
    <mergeCell ref="B7:C9"/>
    <mergeCell ref="D7:H8"/>
    <mergeCell ref="I7:I9"/>
  </mergeCells>
  <pageMargins left="0.70866141732283472" right="0.70866141732283472" top="0.74803149606299213" bottom="0.74803149606299213" header="0.31496062992125984" footer="0.31496062992125984"/>
  <pageSetup scale="59" fitToHeight="0" orientation="portrait" r:id="rId1"/>
  <rowBreaks count="1" manualBreakCount="1">
    <brk id="84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G86"/>
  <sheetViews>
    <sheetView workbookViewId="0">
      <pane ySplit="9" topLeftCell="A70" activePane="bottomLeft" state="frozen"/>
      <selection pane="bottomLeft" activeCell="A42" sqref="A42"/>
    </sheetView>
  </sheetViews>
  <sheetFormatPr baseColWidth="10" defaultColWidth="11" defaultRowHeight="12.75" x14ac:dyDescent="0.2"/>
  <cols>
    <col min="1" max="1" width="52.85546875" style="96" customWidth="1"/>
    <col min="2" max="2" width="11.28515625" style="96" bestFit="1" customWidth="1"/>
    <col min="3" max="3" width="14.42578125" style="96" customWidth="1"/>
    <col min="4" max="4" width="13.85546875" style="96" customWidth="1"/>
    <col min="5" max="5" width="14.140625" style="96" customWidth="1"/>
    <col min="6" max="6" width="14.5703125" style="96" customWidth="1"/>
    <col min="7" max="7" width="15.28515625" style="96" bestFit="1" customWidth="1"/>
    <col min="8" max="16384" width="11" style="96"/>
  </cols>
  <sheetData>
    <row r="1" spans="1:7" ht="13.5" thickBot="1" x14ac:dyDescent="0.25"/>
    <row r="2" spans="1:7" x14ac:dyDescent="0.2">
      <c r="A2" s="164" t="s">
        <v>35</v>
      </c>
      <c r="B2" s="165"/>
      <c r="C2" s="165"/>
      <c r="D2" s="165"/>
      <c r="E2" s="165"/>
      <c r="F2" s="165"/>
      <c r="G2" s="166"/>
    </row>
    <row r="3" spans="1:7" x14ac:dyDescent="0.2">
      <c r="A3" s="167" t="s">
        <v>36</v>
      </c>
      <c r="B3" s="168"/>
      <c r="C3" s="168"/>
      <c r="D3" s="168"/>
      <c r="E3" s="168"/>
      <c r="F3" s="168"/>
      <c r="G3" s="169"/>
    </row>
    <row r="4" spans="1:7" x14ac:dyDescent="0.2">
      <c r="A4" s="167" t="s">
        <v>186</v>
      </c>
      <c r="B4" s="168"/>
      <c r="C4" s="168"/>
      <c r="D4" s="168"/>
      <c r="E4" s="168"/>
      <c r="F4" s="168"/>
      <c r="G4" s="169"/>
    </row>
    <row r="5" spans="1:7" x14ac:dyDescent="0.2">
      <c r="A5" s="167" t="s">
        <v>38</v>
      </c>
      <c r="B5" s="168"/>
      <c r="C5" s="168"/>
      <c r="D5" s="168"/>
      <c r="E5" s="168"/>
      <c r="F5" s="168"/>
      <c r="G5" s="169"/>
    </row>
    <row r="6" spans="1:7" ht="13.5" thickBot="1" x14ac:dyDescent="0.25">
      <c r="A6" s="170" t="s">
        <v>39</v>
      </c>
      <c r="B6" s="171"/>
      <c r="C6" s="171"/>
      <c r="D6" s="171"/>
      <c r="E6" s="171"/>
      <c r="F6" s="171"/>
      <c r="G6" s="172"/>
    </row>
    <row r="7" spans="1:7" ht="15.75" customHeight="1" x14ac:dyDescent="0.2">
      <c r="A7" s="164" t="s">
        <v>40</v>
      </c>
      <c r="B7" s="97" t="s">
        <v>41</v>
      </c>
      <c r="C7" s="98"/>
      <c r="D7" s="98"/>
      <c r="E7" s="98"/>
      <c r="F7" s="99"/>
      <c r="G7" s="106" t="s">
        <v>97</v>
      </c>
    </row>
    <row r="8" spans="1:7" ht="15.75" customHeight="1" thickBot="1" x14ac:dyDescent="0.25">
      <c r="A8" s="167"/>
      <c r="B8" s="103"/>
      <c r="C8" s="104"/>
      <c r="D8" s="104"/>
      <c r="E8" s="104"/>
      <c r="F8" s="105"/>
      <c r="G8" s="203"/>
    </row>
    <row r="9" spans="1:7" ht="26.25" thickBot="1" x14ac:dyDescent="0.25">
      <c r="A9" s="170"/>
      <c r="B9" s="204" t="s">
        <v>98</v>
      </c>
      <c r="C9" s="111" t="s">
        <v>108</v>
      </c>
      <c r="D9" s="111" t="s">
        <v>109</v>
      </c>
      <c r="E9" s="111" t="s">
        <v>9</v>
      </c>
      <c r="F9" s="111" t="s">
        <v>45</v>
      </c>
      <c r="G9" s="110"/>
    </row>
    <row r="10" spans="1:7" x14ac:dyDescent="0.2">
      <c r="A10" s="205"/>
      <c r="B10" s="206"/>
      <c r="C10" s="206"/>
      <c r="D10" s="206"/>
      <c r="E10" s="206"/>
      <c r="F10" s="206"/>
      <c r="G10" s="206"/>
    </row>
    <row r="11" spans="1:7" x14ac:dyDescent="0.2">
      <c r="A11" s="207" t="s">
        <v>187</v>
      </c>
      <c r="B11" s="208">
        <f t="shared" ref="B11:G11" si="0">B12+B22+B31+B42</f>
        <v>1032714249.55</v>
      </c>
      <c r="C11" s="208">
        <f t="shared" si="0"/>
        <v>-2.3283064365386963E-10</v>
      </c>
      <c r="D11" s="208">
        <f t="shared" si="0"/>
        <v>1032714249.5500001</v>
      </c>
      <c r="E11" s="208">
        <f t="shared" si="0"/>
        <v>206484843.90000001</v>
      </c>
      <c r="F11" s="208">
        <f t="shared" si="0"/>
        <v>204107267.75000003</v>
      </c>
      <c r="G11" s="208">
        <f t="shared" si="0"/>
        <v>826229405.64999998</v>
      </c>
    </row>
    <row r="12" spans="1:7" x14ac:dyDescent="0.2">
      <c r="A12" s="207" t="s">
        <v>188</v>
      </c>
      <c r="B12" s="208">
        <f>SUM(B13:B20)</f>
        <v>702816073.40999997</v>
      </c>
      <c r="C12" s="208">
        <f>SUM(C13:C20)</f>
        <v>-1029946.3000000003</v>
      </c>
      <c r="D12" s="208">
        <f>SUM(D13:D20)</f>
        <v>701786127.11000001</v>
      </c>
      <c r="E12" s="208">
        <f>SUM(E13:E20)</f>
        <v>142041775.84</v>
      </c>
      <c r="F12" s="208">
        <f>SUM(F13:F20)</f>
        <v>141330263.77000001</v>
      </c>
      <c r="G12" s="208">
        <f>D12-E12</f>
        <v>559744351.26999998</v>
      </c>
    </row>
    <row r="13" spans="1:7" x14ac:dyDescent="0.2">
      <c r="A13" s="209" t="s">
        <v>189</v>
      </c>
      <c r="B13" s="210">
        <v>121407261.11</v>
      </c>
      <c r="C13" s="210">
        <v>1535544.88</v>
      </c>
      <c r="D13" s="210">
        <f>B13+C13</f>
        <v>122942805.98999999</v>
      </c>
      <c r="E13" s="210">
        <v>37936954</v>
      </c>
      <c r="F13" s="210">
        <v>37794002.100000001</v>
      </c>
      <c r="G13" s="210">
        <f t="shared" ref="G13:G20" si="1">D13-E13</f>
        <v>85005851.989999995</v>
      </c>
    </row>
    <row r="14" spans="1:7" x14ac:dyDescent="0.2">
      <c r="A14" s="209" t="s">
        <v>190</v>
      </c>
      <c r="B14" s="210">
        <v>3593320.25</v>
      </c>
      <c r="C14" s="210">
        <v>88848</v>
      </c>
      <c r="D14" s="210">
        <f t="shared" ref="D14:D20" si="2">B14+C14</f>
        <v>3682168.25</v>
      </c>
      <c r="E14" s="210">
        <v>653682.69999999995</v>
      </c>
      <c r="F14" s="210">
        <v>653682.69999999995</v>
      </c>
      <c r="G14" s="210">
        <f t="shared" si="1"/>
        <v>3028485.55</v>
      </c>
    </row>
    <row r="15" spans="1:7" x14ac:dyDescent="0.2">
      <c r="A15" s="209" t="s">
        <v>191</v>
      </c>
      <c r="B15" s="210">
        <v>68004183.719999999</v>
      </c>
      <c r="C15" s="210">
        <v>-917167.92</v>
      </c>
      <c r="D15" s="210">
        <f t="shared" si="2"/>
        <v>67087015.799999997</v>
      </c>
      <c r="E15" s="210">
        <v>11041197.91</v>
      </c>
      <c r="F15" s="210">
        <v>10918686.68</v>
      </c>
      <c r="G15" s="210">
        <f t="shared" si="1"/>
        <v>56045817.890000001</v>
      </c>
    </row>
    <row r="16" spans="1:7" x14ac:dyDescent="0.2">
      <c r="A16" s="209" t="s">
        <v>192</v>
      </c>
      <c r="B16" s="210"/>
      <c r="C16" s="210"/>
      <c r="D16" s="210">
        <f t="shared" si="2"/>
        <v>0</v>
      </c>
      <c r="E16" s="210"/>
      <c r="F16" s="210"/>
      <c r="G16" s="210">
        <f t="shared" si="1"/>
        <v>0</v>
      </c>
    </row>
    <row r="17" spans="1:7" x14ac:dyDescent="0.2">
      <c r="A17" s="209" t="s">
        <v>193</v>
      </c>
      <c r="B17" s="210">
        <v>404474524.20999998</v>
      </c>
      <c r="C17" s="210">
        <v>-535408.36</v>
      </c>
      <c r="D17" s="210">
        <f t="shared" si="2"/>
        <v>403939115.84999996</v>
      </c>
      <c r="E17" s="210">
        <v>73967512.359999999</v>
      </c>
      <c r="F17" s="210">
        <v>73640646.280000001</v>
      </c>
      <c r="G17" s="210">
        <f t="shared" si="1"/>
        <v>329971603.48999995</v>
      </c>
    </row>
    <row r="18" spans="1:7" x14ac:dyDescent="0.2">
      <c r="A18" s="209" t="s">
        <v>194</v>
      </c>
      <c r="B18" s="210"/>
      <c r="C18" s="210"/>
      <c r="D18" s="210">
        <f t="shared" si="2"/>
        <v>0</v>
      </c>
      <c r="E18" s="210"/>
      <c r="F18" s="210"/>
      <c r="G18" s="210">
        <f t="shared" si="1"/>
        <v>0</v>
      </c>
    </row>
    <row r="19" spans="1:7" x14ac:dyDescent="0.2">
      <c r="A19" s="209" t="s">
        <v>195</v>
      </c>
      <c r="B19" s="210">
        <v>61431632.909999996</v>
      </c>
      <c r="C19" s="210">
        <v>-1491270.07</v>
      </c>
      <c r="D19" s="210">
        <f t="shared" si="2"/>
        <v>59940362.839999996</v>
      </c>
      <c r="E19" s="210">
        <v>11326204.41</v>
      </c>
      <c r="F19" s="210">
        <v>11210350.48</v>
      </c>
      <c r="G19" s="210">
        <f t="shared" si="1"/>
        <v>48614158.429999992</v>
      </c>
    </row>
    <row r="20" spans="1:7" x14ac:dyDescent="0.2">
      <c r="A20" s="209" t="s">
        <v>196</v>
      </c>
      <c r="B20" s="210">
        <v>43905151.210000001</v>
      </c>
      <c r="C20" s="210">
        <v>289507.17</v>
      </c>
      <c r="D20" s="210">
        <f t="shared" si="2"/>
        <v>44194658.380000003</v>
      </c>
      <c r="E20" s="210">
        <v>7116224.46</v>
      </c>
      <c r="F20" s="210">
        <v>7112895.5300000003</v>
      </c>
      <c r="G20" s="210">
        <f t="shared" si="1"/>
        <v>37078433.920000002</v>
      </c>
    </row>
    <row r="21" spans="1:7" x14ac:dyDescent="0.2">
      <c r="A21" s="211"/>
      <c r="B21" s="210"/>
      <c r="C21" s="210"/>
      <c r="D21" s="210"/>
      <c r="E21" s="210"/>
      <c r="F21" s="210"/>
      <c r="G21" s="210"/>
    </row>
    <row r="22" spans="1:7" x14ac:dyDescent="0.2">
      <c r="A22" s="207" t="s">
        <v>197</v>
      </c>
      <c r="B22" s="208">
        <f>SUM(B23:B29)</f>
        <v>314655920.78999996</v>
      </c>
      <c r="C22" s="208">
        <f>SUM(C23:C29)</f>
        <v>921576.3</v>
      </c>
      <c r="D22" s="208">
        <f>SUM(D23:D29)</f>
        <v>315577497.08999997</v>
      </c>
      <c r="E22" s="208">
        <f>SUM(E23:E29)</f>
        <v>61179034.110000007</v>
      </c>
      <c r="F22" s="208">
        <f>SUM(F23:F29)</f>
        <v>59518491.390000001</v>
      </c>
      <c r="G22" s="208">
        <f t="shared" ref="G22:G29" si="3">D22-E22</f>
        <v>254398462.97999996</v>
      </c>
    </row>
    <row r="23" spans="1:7" x14ac:dyDescent="0.2">
      <c r="A23" s="209" t="s">
        <v>198</v>
      </c>
      <c r="B23" s="210">
        <v>113846269.93000001</v>
      </c>
      <c r="C23" s="210">
        <v>107887.06</v>
      </c>
      <c r="D23" s="210">
        <f>B23+C23</f>
        <v>113954156.99000001</v>
      </c>
      <c r="E23" s="210">
        <v>24089711.52</v>
      </c>
      <c r="F23" s="210">
        <v>22639055.539999999</v>
      </c>
      <c r="G23" s="210">
        <f t="shared" si="3"/>
        <v>89864445.470000014</v>
      </c>
    </row>
    <row r="24" spans="1:7" x14ac:dyDescent="0.2">
      <c r="A24" s="209" t="s">
        <v>199</v>
      </c>
      <c r="B24" s="210">
        <v>144065040.19999999</v>
      </c>
      <c r="C24" s="210">
        <v>326487.71000000002</v>
      </c>
      <c r="D24" s="210">
        <f t="shared" ref="D24:D29" si="4">B24+C24</f>
        <v>144391527.91</v>
      </c>
      <c r="E24" s="210">
        <v>26878995.620000001</v>
      </c>
      <c r="F24" s="210">
        <v>26775313.43</v>
      </c>
      <c r="G24" s="210">
        <f t="shared" si="3"/>
        <v>117512532.28999999</v>
      </c>
    </row>
    <row r="25" spans="1:7" x14ac:dyDescent="0.2">
      <c r="A25" s="209" t="s">
        <v>200</v>
      </c>
      <c r="B25" s="210">
        <v>21526945.859999999</v>
      </c>
      <c r="C25" s="210">
        <v>121429.98</v>
      </c>
      <c r="D25" s="210">
        <f t="shared" si="4"/>
        <v>21648375.84</v>
      </c>
      <c r="E25" s="210">
        <v>4013022.46</v>
      </c>
      <c r="F25" s="210">
        <v>4010821.12</v>
      </c>
      <c r="G25" s="210">
        <f t="shared" si="3"/>
        <v>17635353.379999999</v>
      </c>
    </row>
    <row r="26" spans="1:7" x14ac:dyDescent="0.2">
      <c r="A26" s="209" t="s">
        <v>201</v>
      </c>
      <c r="B26" s="210">
        <v>26436938.02</v>
      </c>
      <c r="C26" s="210">
        <v>228094.26</v>
      </c>
      <c r="D26" s="210">
        <f t="shared" si="4"/>
        <v>26665032.280000001</v>
      </c>
      <c r="E26" s="210">
        <v>4453294.7</v>
      </c>
      <c r="F26" s="210">
        <v>4351244.8099999996</v>
      </c>
      <c r="G26" s="210">
        <f t="shared" si="3"/>
        <v>22211737.580000002</v>
      </c>
    </row>
    <row r="27" spans="1:7" x14ac:dyDescent="0.2">
      <c r="A27" s="209" t="s">
        <v>202</v>
      </c>
      <c r="B27" s="210"/>
      <c r="C27" s="210"/>
      <c r="D27" s="210">
        <f t="shared" si="4"/>
        <v>0</v>
      </c>
      <c r="E27" s="210"/>
      <c r="F27" s="210"/>
      <c r="G27" s="210">
        <f t="shared" si="3"/>
        <v>0</v>
      </c>
    </row>
    <row r="28" spans="1:7" x14ac:dyDescent="0.2">
      <c r="A28" s="209" t="s">
        <v>203</v>
      </c>
      <c r="B28" s="210">
        <v>4167434.13</v>
      </c>
      <c r="C28" s="210">
        <v>33386.04</v>
      </c>
      <c r="D28" s="210">
        <f t="shared" si="4"/>
        <v>4200820.17</v>
      </c>
      <c r="E28" s="210">
        <v>834889.92</v>
      </c>
      <c r="F28" s="210">
        <v>834657.32</v>
      </c>
      <c r="G28" s="210">
        <f t="shared" si="3"/>
        <v>3365930.25</v>
      </c>
    </row>
    <row r="29" spans="1:7" x14ac:dyDescent="0.2">
      <c r="A29" s="209" t="s">
        <v>204</v>
      </c>
      <c r="B29" s="210">
        <v>4613292.6500000004</v>
      </c>
      <c r="C29" s="210">
        <v>104291.25</v>
      </c>
      <c r="D29" s="210">
        <f t="shared" si="4"/>
        <v>4717583.9000000004</v>
      </c>
      <c r="E29" s="210">
        <v>909119.89</v>
      </c>
      <c r="F29" s="210">
        <v>907399.17</v>
      </c>
      <c r="G29" s="210">
        <f t="shared" si="3"/>
        <v>3808464.0100000002</v>
      </c>
    </row>
    <row r="30" spans="1:7" x14ac:dyDescent="0.2">
      <c r="A30" s="211"/>
      <c r="B30" s="210"/>
      <c r="C30" s="210"/>
      <c r="D30" s="210"/>
      <c r="E30" s="210"/>
      <c r="F30" s="210"/>
      <c r="G30" s="210"/>
    </row>
    <row r="31" spans="1:7" x14ac:dyDescent="0.2">
      <c r="A31" s="207" t="s">
        <v>205</v>
      </c>
      <c r="B31" s="208">
        <f>SUM(B32:B40)</f>
        <v>15242255.35</v>
      </c>
      <c r="C31" s="208">
        <f>SUM(C32:C40)</f>
        <v>108370</v>
      </c>
      <c r="D31" s="208">
        <f>SUM(D32:D40)</f>
        <v>15350625.35</v>
      </c>
      <c r="E31" s="208">
        <f>SUM(E32:E40)</f>
        <v>3264033.95</v>
      </c>
      <c r="F31" s="208">
        <f>SUM(F32:F40)</f>
        <v>3258512.59</v>
      </c>
      <c r="G31" s="208">
        <f t="shared" ref="G31:G40" si="5">D31-E31</f>
        <v>12086591.399999999</v>
      </c>
    </row>
    <row r="32" spans="1:7" x14ac:dyDescent="0.2">
      <c r="A32" s="209" t="s">
        <v>206</v>
      </c>
      <c r="B32" s="210"/>
      <c r="C32" s="210"/>
      <c r="D32" s="210">
        <f>B32+C32</f>
        <v>0</v>
      </c>
      <c r="E32" s="210"/>
      <c r="F32" s="210"/>
      <c r="G32" s="210">
        <f t="shared" si="5"/>
        <v>0</v>
      </c>
    </row>
    <row r="33" spans="1:7" x14ac:dyDescent="0.2">
      <c r="A33" s="209" t="s">
        <v>207</v>
      </c>
      <c r="B33" s="210"/>
      <c r="C33" s="210"/>
      <c r="D33" s="210">
        <f t="shared" ref="D33:D40" si="6">B33+C33</f>
        <v>0</v>
      </c>
      <c r="E33" s="210"/>
      <c r="F33" s="210"/>
      <c r="G33" s="210">
        <f t="shared" si="5"/>
        <v>0</v>
      </c>
    </row>
    <row r="34" spans="1:7" x14ac:dyDescent="0.2">
      <c r="A34" s="209" t="s">
        <v>208</v>
      </c>
      <c r="B34" s="210"/>
      <c r="C34" s="210"/>
      <c r="D34" s="210">
        <f t="shared" si="6"/>
        <v>0</v>
      </c>
      <c r="E34" s="210"/>
      <c r="F34" s="210"/>
      <c r="G34" s="210">
        <f t="shared" si="5"/>
        <v>0</v>
      </c>
    </row>
    <row r="35" spans="1:7" x14ac:dyDescent="0.2">
      <c r="A35" s="209" t="s">
        <v>209</v>
      </c>
      <c r="B35" s="210"/>
      <c r="C35" s="210"/>
      <c r="D35" s="210">
        <f t="shared" si="6"/>
        <v>0</v>
      </c>
      <c r="E35" s="210"/>
      <c r="F35" s="210"/>
      <c r="G35" s="210">
        <f t="shared" si="5"/>
        <v>0</v>
      </c>
    </row>
    <row r="36" spans="1:7" x14ac:dyDescent="0.2">
      <c r="A36" s="209" t="s">
        <v>210</v>
      </c>
      <c r="B36" s="210"/>
      <c r="C36" s="210"/>
      <c r="D36" s="210">
        <f t="shared" si="6"/>
        <v>0</v>
      </c>
      <c r="E36" s="210"/>
      <c r="F36" s="210"/>
      <c r="G36" s="210">
        <f t="shared" si="5"/>
        <v>0</v>
      </c>
    </row>
    <row r="37" spans="1:7" x14ac:dyDescent="0.2">
      <c r="A37" s="209" t="s">
        <v>211</v>
      </c>
      <c r="B37" s="210"/>
      <c r="C37" s="210"/>
      <c r="D37" s="210">
        <f t="shared" si="6"/>
        <v>0</v>
      </c>
      <c r="E37" s="210"/>
      <c r="F37" s="210"/>
      <c r="G37" s="210">
        <f t="shared" si="5"/>
        <v>0</v>
      </c>
    </row>
    <row r="38" spans="1:7" x14ac:dyDescent="0.2">
      <c r="A38" s="209" t="s">
        <v>212</v>
      </c>
      <c r="B38" s="210">
        <v>9942443.1199999992</v>
      </c>
      <c r="C38" s="210">
        <v>164454</v>
      </c>
      <c r="D38" s="210">
        <f t="shared" si="6"/>
        <v>10106897.119999999</v>
      </c>
      <c r="E38" s="210">
        <v>2145214.96</v>
      </c>
      <c r="F38" s="210">
        <v>2140098.73</v>
      </c>
      <c r="G38" s="210">
        <f t="shared" si="5"/>
        <v>7961682.1599999992</v>
      </c>
    </row>
    <row r="39" spans="1:7" x14ac:dyDescent="0.2">
      <c r="A39" s="209" t="s">
        <v>213</v>
      </c>
      <c r="B39" s="210">
        <v>5299812.2300000004</v>
      </c>
      <c r="C39" s="210">
        <v>-56084</v>
      </c>
      <c r="D39" s="210">
        <f t="shared" si="6"/>
        <v>5243728.2300000004</v>
      </c>
      <c r="E39" s="210">
        <v>1118818.99</v>
      </c>
      <c r="F39" s="210">
        <v>1118413.8600000001</v>
      </c>
      <c r="G39" s="210">
        <f t="shared" si="5"/>
        <v>4124909.24</v>
      </c>
    </row>
    <row r="40" spans="1:7" x14ac:dyDescent="0.2">
      <c r="A40" s="209" t="s">
        <v>214</v>
      </c>
      <c r="B40" s="210"/>
      <c r="C40" s="210"/>
      <c r="D40" s="210">
        <f t="shared" si="6"/>
        <v>0</v>
      </c>
      <c r="E40" s="210"/>
      <c r="F40" s="210"/>
      <c r="G40" s="210">
        <f t="shared" si="5"/>
        <v>0</v>
      </c>
    </row>
    <row r="41" spans="1:7" x14ac:dyDescent="0.2">
      <c r="A41" s="211"/>
      <c r="B41" s="210"/>
      <c r="C41" s="210"/>
      <c r="D41" s="210"/>
      <c r="E41" s="210"/>
      <c r="F41" s="210"/>
      <c r="G41" s="210"/>
    </row>
    <row r="42" spans="1:7" x14ac:dyDescent="0.2">
      <c r="A42" s="207" t="s">
        <v>215</v>
      </c>
      <c r="B42" s="208">
        <f>SUM(B43:B46)</f>
        <v>0</v>
      </c>
      <c r="C42" s="208">
        <f>SUM(C43:C46)</f>
        <v>0</v>
      </c>
      <c r="D42" s="208">
        <f>SUM(D43:D46)</f>
        <v>0</v>
      </c>
      <c r="E42" s="208">
        <f>SUM(E43:E46)</f>
        <v>0</v>
      </c>
      <c r="F42" s="208">
        <f>SUM(F43:F46)</f>
        <v>0</v>
      </c>
      <c r="G42" s="208">
        <f>D42-E42</f>
        <v>0</v>
      </c>
    </row>
    <row r="43" spans="1:7" x14ac:dyDescent="0.2">
      <c r="A43" s="209" t="s">
        <v>216</v>
      </c>
      <c r="B43" s="210"/>
      <c r="C43" s="210"/>
      <c r="D43" s="210">
        <f>B43+C43</f>
        <v>0</v>
      </c>
      <c r="E43" s="210"/>
      <c r="F43" s="210"/>
      <c r="G43" s="210">
        <f>D43-E43</f>
        <v>0</v>
      </c>
    </row>
    <row r="44" spans="1:7" ht="25.5" x14ac:dyDescent="0.2">
      <c r="A44" s="212" t="s">
        <v>217</v>
      </c>
      <c r="B44" s="210"/>
      <c r="C44" s="210"/>
      <c r="D44" s="210">
        <f>B44+C44</f>
        <v>0</v>
      </c>
      <c r="E44" s="210"/>
      <c r="F44" s="210"/>
      <c r="G44" s="210">
        <f>D44-E44</f>
        <v>0</v>
      </c>
    </row>
    <row r="45" spans="1:7" x14ac:dyDescent="0.2">
      <c r="A45" s="209" t="s">
        <v>218</v>
      </c>
      <c r="B45" s="210"/>
      <c r="C45" s="210"/>
      <c r="D45" s="210">
        <f>B45+C45</f>
        <v>0</v>
      </c>
      <c r="E45" s="210"/>
      <c r="F45" s="210"/>
      <c r="G45" s="210">
        <f>D45-E45</f>
        <v>0</v>
      </c>
    </row>
    <row r="46" spans="1:7" x14ac:dyDescent="0.2">
      <c r="A46" s="209" t="s">
        <v>219</v>
      </c>
      <c r="B46" s="210"/>
      <c r="C46" s="210"/>
      <c r="D46" s="210">
        <f>B46+C46</f>
        <v>0</v>
      </c>
      <c r="E46" s="210"/>
      <c r="F46" s="210"/>
      <c r="G46" s="210">
        <f>D46-E46</f>
        <v>0</v>
      </c>
    </row>
    <row r="47" spans="1:7" x14ac:dyDescent="0.2">
      <c r="A47" s="211"/>
      <c r="B47" s="210"/>
      <c r="C47" s="210"/>
      <c r="D47" s="210"/>
      <c r="E47" s="210"/>
      <c r="F47" s="210"/>
      <c r="G47" s="210"/>
    </row>
    <row r="48" spans="1:7" x14ac:dyDescent="0.2">
      <c r="A48" s="207" t="s">
        <v>220</v>
      </c>
      <c r="B48" s="208">
        <f>B49+B59+B68+B79</f>
        <v>326298689.98000002</v>
      </c>
      <c r="C48" s="208">
        <f>C49+C59+C68+C79</f>
        <v>47159901.680000007</v>
      </c>
      <c r="D48" s="208">
        <f>D49+D59+D68+D79</f>
        <v>373458591.66000003</v>
      </c>
      <c r="E48" s="208">
        <f>E49+E59+E68+E79</f>
        <v>51249705.040000007</v>
      </c>
      <c r="F48" s="208">
        <f>F49+F59+F68+F79</f>
        <v>48047081.709999993</v>
      </c>
      <c r="G48" s="208">
        <f t="shared" ref="G48:G83" si="7">D48-E48</f>
        <v>322208886.62</v>
      </c>
    </row>
    <row r="49" spans="1:7" x14ac:dyDescent="0.2">
      <c r="A49" s="207" t="s">
        <v>188</v>
      </c>
      <c r="B49" s="208">
        <f>SUM(B50:B57)</f>
        <v>266486489.48000002</v>
      </c>
      <c r="C49" s="208">
        <f>SUM(C50:C57)</f>
        <v>38292814.480000004</v>
      </c>
      <c r="D49" s="208">
        <f>SUM(D50:D57)</f>
        <v>304779303.96000004</v>
      </c>
      <c r="E49" s="208">
        <f>SUM(E50:E57)</f>
        <v>51249705.040000007</v>
      </c>
      <c r="F49" s="208">
        <f>SUM(F50:F57)</f>
        <v>48047081.709999993</v>
      </c>
      <c r="G49" s="208">
        <f t="shared" si="7"/>
        <v>253529598.92000002</v>
      </c>
    </row>
    <row r="50" spans="1:7" x14ac:dyDescent="0.2">
      <c r="A50" s="209" t="s">
        <v>189</v>
      </c>
      <c r="B50" s="210"/>
      <c r="C50" s="210"/>
      <c r="D50" s="210">
        <f>B50+C50</f>
        <v>0</v>
      </c>
      <c r="E50" s="210"/>
      <c r="F50" s="210"/>
      <c r="G50" s="210">
        <f t="shared" si="7"/>
        <v>0</v>
      </c>
    </row>
    <row r="51" spans="1:7" x14ac:dyDescent="0.2">
      <c r="A51" s="209" t="s">
        <v>190</v>
      </c>
      <c r="B51" s="210"/>
      <c r="C51" s="210"/>
      <c r="D51" s="210">
        <f t="shared" ref="D51:D57" si="8">B51+C51</f>
        <v>0</v>
      </c>
      <c r="E51" s="210"/>
      <c r="F51" s="210"/>
      <c r="G51" s="210">
        <f t="shared" si="7"/>
        <v>0</v>
      </c>
    </row>
    <row r="52" spans="1:7" x14ac:dyDescent="0.2">
      <c r="A52" s="209" t="s">
        <v>191</v>
      </c>
      <c r="B52" s="210"/>
      <c r="C52" s="210"/>
      <c r="D52" s="210">
        <f t="shared" si="8"/>
        <v>0</v>
      </c>
      <c r="E52" s="210"/>
      <c r="F52" s="210"/>
      <c r="G52" s="210">
        <f t="shared" si="7"/>
        <v>0</v>
      </c>
    </row>
    <row r="53" spans="1:7" x14ac:dyDescent="0.2">
      <c r="A53" s="209" t="s">
        <v>192</v>
      </c>
      <c r="B53" s="210"/>
      <c r="C53" s="210"/>
      <c r="D53" s="210">
        <f t="shared" si="8"/>
        <v>0</v>
      </c>
      <c r="E53" s="210"/>
      <c r="F53" s="210"/>
      <c r="G53" s="210">
        <f t="shared" si="7"/>
        <v>0</v>
      </c>
    </row>
    <row r="54" spans="1:7" x14ac:dyDescent="0.2">
      <c r="A54" s="209" t="s">
        <v>193</v>
      </c>
      <c r="B54" s="210">
        <v>186648253.46000001</v>
      </c>
      <c r="C54" s="210">
        <v>25351197.77</v>
      </c>
      <c r="D54" s="210">
        <f t="shared" si="8"/>
        <v>211999451.23000002</v>
      </c>
      <c r="E54" s="210">
        <v>37264087.240000002</v>
      </c>
      <c r="F54" s="210">
        <v>34061463.909999996</v>
      </c>
      <c r="G54" s="210">
        <f t="shared" si="7"/>
        <v>174735363.99000001</v>
      </c>
    </row>
    <row r="55" spans="1:7" x14ac:dyDescent="0.2">
      <c r="A55" s="209" t="s">
        <v>194</v>
      </c>
      <c r="B55" s="210"/>
      <c r="C55" s="210"/>
      <c r="D55" s="210">
        <f t="shared" si="8"/>
        <v>0</v>
      </c>
      <c r="E55" s="210"/>
      <c r="F55" s="210"/>
      <c r="G55" s="210">
        <f t="shared" si="7"/>
        <v>0</v>
      </c>
    </row>
    <row r="56" spans="1:7" x14ac:dyDescent="0.2">
      <c r="A56" s="209" t="s">
        <v>195</v>
      </c>
      <c r="B56" s="210">
        <v>79838236.019999996</v>
      </c>
      <c r="C56" s="210">
        <v>12941616.710000001</v>
      </c>
      <c r="D56" s="210">
        <f t="shared" si="8"/>
        <v>92779852.729999989</v>
      </c>
      <c r="E56" s="210">
        <v>13985617.800000001</v>
      </c>
      <c r="F56" s="210">
        <v>13985617.800000001</v>
      </c>
      <c r="G56" s="210">
        <f t="shared" si="7"/>
        <v>78794234.929999992</v>
      </c>
    </row>
    <row r="57" spans="1:7" x14ac:dyDescent="0.2">
      <c r="A57" s="209" t="s">
        <v>196</v>
      </c>
      <c r="B57" s="210"/>
      <c r="C57" s="210"/>
      <c r="D57" s="210">
        <f t="shared" si="8"/>
        <v>0</v>
      </c>
      <c r="E57" s="210"/>
      <c r="F57" s="210"/>
      <c r="G57" s="210">
        <f t="shared" si="7"/>
        <v>0</v>
      </c>
    </row>
    <row r="58" spans="1:7" x14ac:dyDescent="0.2">
      <c r="A58" s="211"/>
      <c r="B58" s="210"/>
      <c r="C58" s="210"/>
      <c r="D58" s="210"/>
      <c r="E58" s="210"/>
      <c r="F58" s="210"/>
      <c r="G58" s="210"/>
    </row>
    <row r="59" spans="1:7" x14ac:dyDescent="0.2">
      <c r="A59" s="207" t="s">
        <v>197</v>
      </c>
      <c r="B59" s="208">
        <f>SUM(B60:B66)</f>
        <v>59812200.5</v>
      </c>
      <c r="C59" s="208">
        <f>SUM(C60:C66)</f>
        <v>8867087.1999999993</v>
      </c>
      <c r="D59" s="208">
        <f>SUM(D60:D66)</f>
        <v>68679287.699999988</v>
      </c>
      <c r="E59" s="208">
        <f>SUM(E60:E66)</f>
        <v>0</v>
      </c>
      <c r="F59" s="208">
        <f>SUM(F60:F66)</f>
        <v>0</v>
      </c>
      <c r="G59" s="208">
        <f t="shared" si="7"/>
        <v>68679287.699999988</v>
      </c>
    </row>
    <row r="60" spans="1:7" x14ac:dyDescent="0.2">
      <c r="A60" s="209" t="s">
        <v>198</v>
      </c>
      <c r="B60" s="210">
        <v>22665675.600000001</v>
      </c>
      <c r="C60" s="210">
        <v>3360159.36</v>
      </c>
      <c r="D60" s="210">
        <f>B60+C60</f>
        <v>26025834.960000001</v>
      </c>
      <c r="E60" s="210">
        <v>0</v>
      </c>
      <c r="F60" s="210">
        <v>0</v>
      </c>
      <c r="G60" s="210">
        <f t="shared" si="7"/>
        <v>26025834.960000001</v>
      </c>
    </row>
    <row r="61" spans="1:7" x14ac:dyDescent="0.2">
      <c r="A61" s="209" t="s">
        <v>199</v>
      </c>
      <c r="B61" s="210">
        <v>37146524.899999999</v>
      </c>
      <c r="C61" s="210">
        <v>5506927.8399999999</v>
      </c>
      <c r="D61" s="210">
        <f t="shared" ref="D61:D66" si="9">B61+C61</f>
        <v>42653452.739999995</v>
      </c>
      <c r="E61" s="210">
        <v>0</v>
      </c>
      <c r="F61" s="210">
        <v>0</v>
      </c>
      <c r="G61" s="210">
        <f t="shared" si="7"/>
        <v>42653452.739999995</v>
      </c>
    </row>
    <row r="62" spans="1:7" x14ac:dyDescent="0.2">
      <c r="A62" s="209" t="s">
        <v>200</v>
      </c>
      <c r="B62" s="210"/>
      <c r="C62" s="210"/>
      <c r="D62" s="210">
        <f t="shared" si="9"/>
        <v>0</v>
      </c>
      <c r="E62" s="210"/>
      <c r="F62" s="210"/>
      <c r="G62" s="210">
        <f t="shared" si="7"/>
        <v>0</v>
      </c>
    </row>
    <row r="63" spans="1:7" x14ac:dyDescent="0.2">
      <c r="A63" s="209" t="s">
        <v>201</v>
      </c>
      <c r="B63" s="210"/>
      <c r="C63" s="210"/>
      <c r="D63" s="210">
        <f t="shared" si="9"/>
        <v>0</v>
      </c>
      <c r="E63" s="210"/>
      <c r="F63" s="210"/>
      <c r="G63" s="210">
        <f t="shared" si="7"/>
        <v>0</v>
      </c>
    </row>
    <row r="64" spans="1:7" x14ac:dyDescent="0.2">
      <c r="A64" s="209" t="s">
        <v>202</v>
      </c>
      <c r="B64" s="210"/>
      <c r="C64" s="210"/>
      <c r="D64" s="210">
        <f t="shared" si="9"/>
        <v>0</v>
      </c>
      <c r="E64" s="210"/>
      <c r="F64" s="210"/>
      <c r="G64" s="210">
        <f t="shared" si="7"/>
        <v>0</v>
      </c>
    </row>
    <row r="65" spans="1:7" x14ac:dyDescent="0.2">
      <c r="A65" s="209" t="s">
        <v>203</v>
      </c>
      <c r="B65" s="210"/>
      <c r="C65" s="210"/>
      <c r="D65" s="210">
        <f t="shared" si="9"/>
        <v>0</v>
      </c>
      <c r="E65" s="210"/>
      <c r="F65" s="210"/>
      <c r="G65" s="210">
        <f t="shared" si="7"/>
        <v>0</v>
      </c>
    </row>
    <row r="66" spans="1:7" x14ac:dyDescent="0.2">
      <c r="A66" s="209" t="s">
        <v>204</v>
      </c>
      <c r="B66" s="210"/>
      <c r="C66" s="210"/>
      <c r="D66" s="210">
        <f t="shared" si="9"/>
        <v>0</v>
      </c>
      <c r="E66" s="210"/>
      <c r="F66" s="210"/>
      <c r="G66" s="210">
        <f t="shared" si="7"/>
        <v>0</v>
      </c>
    </row>
    <row r="67" spans="1:7" x14ac:dyDescent="0.2">
      <c r="A67" s="211"/>
      <c r="B67" s="210"/>
      <c r="C67" s="210"/>
      <c r="D67" s="210"/>
      <c r="E67" s="210"/>
      <c r="F67" s="210"/>
      <c r="G67" s="210"/>
    </row>
    <row r="68" spans="1:7" x14ac:dyDescent="0.2">
      <c r="A68" s="207" t="s">
        <v>205</v>
      </c>
      <c r="B68" s="208">
        <f>SUM(B69:B77)</f>
        <v>0</v>
      </c>
      <c r="C68" s="208">
        <f>SUM(C69:C77)</f>
        <v>0</v>
      </c>
      <c r="D68" s="208">
        <f>SUM(D69:D77)</f>
        <v>0</v>
      </c>
      <c r="E68" s="208">
        <f>SUM(E69:E77)</f>
        <v>0</v>
      </c>
      <c r="F68" s="208">
        <f>SUM(F69:F77)</f>
        <v>0</v>
      </c>
      <c r="G68" s="208">
        <f t="shared" si="7"/>
        <v>0</v>
      </c>
    </row>
    <row r="69" spans="1:7" x14ac:dyDescent="0.2">
      <c r="A69" s="209" t="s">
        <v>206</v>
      </c>
      <c r="B69" s="210"/>
      <c r="C69" s="210"/>
      <c r="D69" s="210">
        <f>B69+C69</f>
        <v>0</v>
      </c>
      <c r="E69" s="210"/>
      <c r="F69" s="210"/>
      <c r="G69" s="210">
        <f t="shared" si="7"/>
        <v>0</v>
      </c>
    </row>
    <row r="70" spans="1:7" x14ac:dyDescent="0.2">
      <c r="A70" s="209" t="s">
        <v>207</v>
      </c>
      <c r="B70" s="210"/>
      <c r="C70" s="210"/>
      <c r="D70" s="210">
        <f t="shared" ref="D70:D77" si="10">B70+C70</f>
        <v>0</v>
      </c>
      <c r="E70" s="210"/>
      <c r="F70" s="210"/>
      <c r="G70" s="210">
        <f t="shared" si="7"/>
        <v>0</v>
      </c>
    </row>
    <row r="71" spans="1:7" x14ac:dyDescent="0.2">
      <c r="A71" s="209" t="s">
        <v>208</v>
      </c>
      <c r="B71" s="210"/>
      <c r="C71" s="210"/>
      <c r="D71" s="210">
        <f t="shared" si="10"/>
        <v>0</v>
      </c>
      <c r="E71" s="210"/>
      <c r="F71" s="210"/>
      <c r="G71" s="210">
        <f t="shared" si="7"/>
        <v>0</v>
      </c>
    </row>
    <row r="72" spans="1:7" x14ac:dyDescent="0.2">
      <c r="A72" s="209" t="s">
        <v>209</v>
      </c>
      <c r="B72" s="210"/>
      <c r="C72" s="210"/>
      <c r="D72" s="210">
        <f t="shared" si="10"/>
        <v>0</v>
      </c>
      <c r="E72" s="210"/>
      <c r="F72" s="210"/>
      <c r="G72" s="210">
        <f t="shared" si="7"/>
        <v>0</v>
      </c>
    </row>
    <row r="73" spans="1:7" x14ac:dyDescent="0.2">
      <c r="A73" s="209" t="s">
        <v>210</v>
      </c>
      <c r="B73" s="210"/>
      <c r="C73" s="210"/>
      <c r="D73" s="210">
        <f t="shared" si="10"/>
        <v>0</v>
      </c>
      <c r="E73" s="210"/>
      <c r="F73" s="210"/>
      <c r="G73" s="210">
        <f t="shared" si="7"/>
        <v>0</v>
      </c>
    </row>
    <row r="74" spans="1:7" x14ac:dyDescent="0.2">
      <c r="A74" s="209" t="s">
        <v>211</v>
      </c>
      <c r="B74" s="210"/>
      <c r="C74" s="210"/>
      <c r="D74" s="210">
        <f t="shared" si="10"/>
        <v>0</v>
      </c>
      <c r="E74" s="210"/>
      <c r="F74" s="210"/>
      <c r="G74" s="210">
        <f t="shared" si="7"/>
        <v>0</v>
      </c>
    </row>
    <row r="75" spans="1:7" x14ac:dyDescent="0.2">
      <c r="A75" s="209" t="s">
        <v>212</v>
      </c>
      <c r="B75" s="210"/>
      <c r="C75" s="210"/>
      <c r="D75" s="210">
        <f t="shared" si="10"/>
        <v>0</v>
      </c>
      <c r="E75" s="210"/>
      <c r="F75" s="210"/>
      <c r="G75" s="210">
        <f t="shared" si="7"/>
        <v>0</v>
      </c>
    </row>
    <row r="76" spans="1:7" x14ac:dyDescent="0.2">
      <c r="A76" s="209" t="s">
        <v>213</v>
      </c>
      <c r="B76" s="210"/>
      <c r="C76" s="210"/>
      <c r="D76" s="210">
        <f t="shared" si="10"/>
        <v>0</v>
      </c>
      <c r="E76" s="210"/>
      <c r="F76" s="210"/>
      <c r="G76" s="210">
        <f t="shared" si="7"/>
        <v>0</v>
      </c>
    </row>
    <row r="77" spans="1:7" x14ac:dyDescent="0.2">
      <c r="A77" s="213" t="s">
        <v>214</v>
      </c>
      <c r="B77" s="214"/>
      <c r="C77" s="214"/>
      <c r="D77" s="214">
        <f t="shared" si="10"/>
        <v>0</v>
      </c>
      <c r="E77" s="214"/>
      <c r="F77" s="214"/>
      <c r="G77" s="214">
        <f t="shared" si="7"/>
        <v>0</v>
      </c>
    </row>
    <row r="78" spans="1:7" x14ac:dyDescent="0.2">
      <c r="A78" s="211"/>
      <c r="B78" s="210"/>
      <c r="C78" s="210"/>
      <c r="D78" s="210"/>
      <c r="E78" s="210"/>
      <c r="F78" s="210"/>
      <c r="G78" s="210"/>
    </row>
    <row r="79" spans="1:7" x14ac:dyDescent="0.2">
      <c r="A79" s="207" t="s">
        <v>215</v>
      </c>
      <c r="B79" s="208">
        <f>SUM(B80:B83)</f>
        <v>0</v>
      </c>
      <c r="C79" s="208">
        <f>SUM(C80:C83)</f>
        <v>0</v>
      </c>
      <c r="D79" s="208">
        <f>SUM(D80:D83)</f>
        <v>0</v>
      </c>
      <c r="E79" s="208">
        <f>SUM(E80:E83)</f>
        <v>0</v>
      </c>
      <c r="F79" s="208">
        <f>SUM(F80:F83)</f>
        <v>0</v>
      </c>
      <c r="G79" s="208">
        <f t="shared" si="7"/>
        <v>0</v>
      </c>
    </row>
    <row r="80" spans="1:7" x14ac:dyDescent="0.2">
      <c r="A80" s="209" t="s">
        <v>216</v>
      </c>
      <c r="B80" s="210"/>
      <c r="C80" s="210"/>
      <c r="D80" s="210">
        <f>B80+C80</f>
        <v>0</v>
      </c>
      <c r="E80" s="210"/>
      <c r="F80" s="210"/>
      <c r="G80" s="210">
        <f t="shared" si="7"/>
        <v>0</v>
      </c>
    </row>
    <row r="81" spans="1:7" ht="25.5" x14ac:dyDescent="0.2">
      <c r="A81" s="212" t="s">
        <v>217</v>
      </c>
      <c r="B81" s="210"/>
      <c r="C81" s="210"/>
      <c r="D81" s="210">
        <f>B81+C81</f>
        <v>0</v>
      </c>
      <c r="E81" s="210"/>
      <c r="F81" s="210"/>
      <c r="G81" s="210">
        <f t="shared" si="7"/>
        <v>0</v>
      </c>
    </row>
    <row r="82" spans="1:7" x14ac:dyDescent="0.2">
      <c r="A82" s="209" t="s">
        <v>218</v>
      </c>
      <c r="B82" s="210"/>
      <c r="C82" s="210"/>
      <c r="D82" s="210">
        <f>B82+C82</f>
        <v>0</v>
      </c>
      <c r="E82" s="210"/>
      <c r="F82" s="210"/>
      <c r="G82" s="210">
        <f t="shared" si="7"/>
        <v>0</v>
      </c>
    </row>
    <row r="83" spans="1:7" x14ac:dyDescent="0.2">
      <c r="A83" s="209" t="s">
        <v>219</v>
      </c>
      <c r="B83" s="210"/>
      <c r="C83" s="210"/>
      <c r="D83" s="210">
        <f>B83+C83</f>
        <v>0</v>
      </c>
      <c r="E83" s="210"/>
      <c r="F83" s="210"/>
      <c r="G83" s="210">
        <f t="shared" si="7"/>
        <v>0</v>
      </c>
    </row>
    <row r="84" spans="1:7" x14ac:dyDescent="0.2">
      <c r="A84" s="211"/>
      <c r="B84" s="210"/>
      <c r="C84" s="210"/>
      <c r="D84" s="210"/>
      <c r="E84" s="210"/>
      <c r="F84" s="210"/>
      <c r="G84" s="210"/>
    </row>
    <row r="85" spans="1:7" x14ac:dyDescent="0.2">
      <c r="A85" s="207" t="s">
        <v>92</v>
      </c>
      <c r="B85" s="208">
        <f t="shared" ref="B85:G85" si="11">B11+B48</f>
        <v>1359012939.53</v>
      </c>
      <c r="C85" s="208">
        <f t="shared" si="11"/>
        <v>47159901.680000007</v>
      </c>
      <c r="D85" s="208">
        <f t="shared" si="11"/>
        <v>1406172841.21</v>
      </c>
      <c r="E85" s="208">
        <f t="shared" si="11"/>
        <v>257734548.94</v>
      </c>
      <c r="F85" s="208">
        <f t="shared" si="11"/>
        <v>252154349.46000004</v>
      </c>
      <c r="G85" s="208">
        <f t="shared" si="11"/>
        <v>1148438292.27</v>
      </c>
    </row>
    <row r="86" spans="1:7" ht="13.5" thickBot="1" x14ac:dyDescent="0.25">
      <c r="A86" s="215"/>
      <c r="B86" s="216"/>
      <c r="C86" s="216"/>
      <c r="D86" s="216"/>
      <c r="E86" s="216"/>
      <c r="F86" s="216"/>
      <c r="G86" s="216"/>
    </row>
  </sheetData>
  <mergeCells count="8">
    <mergeCell ref="A2:G2"/>
    <mergeCell ref="A3:G3"/>
    <mergeCell ref="A4:G4"/>
    <mergeCell ref="A5:G5"/>
    <mergeCell ref="A6:G6"/>
    <mergeCell ref="A7:A9"/>
    <mergeCell ref="B7:F8"/>
    <mergeCell ref="G7:G9"/>
  </mergeCells>
  <pageMargins left="0.70866141732283472" right="0.70866141732283472" top="0.74803149606299213" bottom="0.74803149606299213" header="0.31496062992125984" footer="0.31496062992125984"/>
  <pageSetup scale="66" fitToHeight="0" orientation="portrait" r:id="rId1"/>
  <rowBreaks count="1" manualBreakCount="1">
    <brk id="77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A1:L52"/>
  <sheetViews>
    <sheetView workbookViewId="0">
      <selection activeCell="J17" sqref="J17"/>
    </sheetView>
  </sheetViews>
  <sheetFormatPr baseColWidth="10" defaultColWidth="0" defaultRowHeight="15" customHeight="1" zeroHeight="1" x14ac:dyDescent="0.25"/>
  <cols>
    <col min="1" max="1" width="1.5703125" style="429" customWidth="1"/>
    <col min="2" max="2" width="3.7109375" style="484" customWidth="1"/>
    <col min="3" max="3" width="1.7109375" style="484" customWidth="1"/>
    <col min="4" max="4" width="16.85546875" style="484" customWidth="1"/>
    <col min="5" max="5" width="23.140625" style="484" customWidth="1"/>
    <col min="6" max="6" width="2" style="484" customWidth="1"/>
    <col min="7" max="7" width="13.85546875" style="484" customWidth="1"/>
    <col min="8" max="8" width="16.140625" style="484" customWidth="1"/>
    <col min="9" max="10" width="15.42578125" style="484" customWidth="1"/>
    <col min="11" max="11" width="3.7109375" style="484" customWidth="1"/>
    <col min="12" max="12" width="1.5703125" style="429" customWidth="1"/>
    <col min="13" max="18" width="0" style="484" hidden="1" customWidth="1"/>
    <col min="19" max="16384" width="0" style="484" hidden="1"/>
  </cols>
  <sheetData>
    <row r="1" spans="2:11" ht="8.25" customHeight="1" x14ac:dyDescent="0.25">
      <c r="B1" s="429"/>
      <c r="C1" s="429"/>
      <c r="D1" s="429"/>
      <c r="E1" s="429"/>
      <c r="F1" s="429"/>
      <c r="G1" s="429"/>
      <c r="H1" s="429"/>
      <c r="I1" s="429"/>
      <c r="J1" s="429"/>
      <c r="K1" s="429"/>
    </row>
    <row r="2" spans="2:11" x14ac:dyDescent="0.25">
      <c r="B2" s="430"/>
      <c r="C2" s="431"/>
      <c r="D2" s="432"/>
      <c r="E2" s="432"/>
      <c r="F2" s="432"/>
      <c r="G2" s="432"/>
      <c r="H2" s="432"/>
      <c r="I2" s="432"/>
      <c r="J2" s="431"/>
      <c r="K2" s="431"/>
    </row>
    <row r="3" spans="2:11" x14ac:dyDescent="0.25">
      <c r="B3" s="432" t="s">
        <v>0</v>
      </c>
      <c r="C3" s="432"/>
      <c r="D3" s="432"/>
      <c r="E3" s="432"/>
      <c r="F3" s="432"/>
      <c r="G3" s="432"/>
      <c r="H3" s="432"/>
      <c r="I3" s="432"/>
      <c r="J3" s="432"/>
      <c r="K3" s="432"/>
    </row>
    <row r="4" spans="2:11" x14ac:dyDescent="0.25">
      <c r="B4" s="432" t="s">
        <v>404</v>
      </c>
      <c r="C4" s="432"/>
      <c r="D4" s="432"/>
      <c r="E4" s="432"/>
      <c r="F4" s="432"/>
      <c r="G4" s="432"/>
      <c r="H4" s="432"/>
      <c r="I4" s="432"/>
      <c r="J4" s="432"/>
      <c r="K4" s="432"/>
    </row>
    <row r="5" spans="2:11" x14ac:dyDescent="0.25">
      <c r="B5" s="432" t="s">
        <v>2</v>
      </c>
      <c r="C5" s="432"/>
      <c r="D5" s="432"/>
      <c r="E5" s="432"/>
      <c r="F5" s="432"/>
      <c r="G5" s="432"/>
      <c r="H5" s="432"/>
      <c r="I5" s="432"/>
      <c r="J5" s="432"/>
      <c r="K5" s="432"/>
    </row>
    <row r="6" spans="2:11" x14ac:dyDescent="0.25">
      <c r="B6" s="432" t="s">
        <v>405</v>
      </c>
      <c r="C6" s="432"/>
      <c r="D6" s="432"/>
      <c r="E6" s="432"/>
      <c r="F6" s="432"/>
      <c r="G6" s="432"/>
      <c r="H6" s="432"/>
      <c r="I6" s="432"/>
      <c r="J6" s="432"/>
      <c r="K6" s="432"/>
    </row>
    <row r="7" spans="2:11" ht="9" customHeight="1" x14ac:dyDescent="0.25">
      <c r="B7" s="433"/>
      <c r="C7" s="434"/>
      <c r="D7" s="434"/>
      <c r="E7" s="434"/>
      <c r="F7" s="434"/>
      <c r="G7" s="434"/>
      <c r="H7" s="434"/>
      <c r="I7" s="434"/>
      <c r="J7" s="434"/>
      <c r="K7" s="434"/>
    </row>
    <row r="8" spans="2:11" ht="24" x14ac:dyDescent="0.25">
      <c r="B8" s="435"/>
      <c r="C8" s="436" t="s">
        <v>406</v>
      </c>
      <c r="D8" s="436"/>
      <c r="E8" s="436"/>
      <c r="F8" s="437"/>
      <c r="G8" s="438" t="s">
        <v>407</v>
      </c>
      <c r="H8" s="438" t="s">
        <v>408</v>
      </c>
      <c r="I8" s="437" t="s">
        <v>409</v>
      </c>
      <c r="J8" s="437" t="s">
        <v>410</v>
      </c>
      <c r="K8" s="439"/>
    </row>
    <row r="9" spans="2:11" ht="7.5" customHeight="1" x14ac:dyDescent="0.25">
      <c r="B9" s="440"/>
      <c r="C9" s="434"/>
      <c r="D9" s="434"/>
      <c r="E9" s="434"/>
      <c r="F9" s="434"/>
      <c r="G9" s="434"/>
      <c r="H9" s="434"/>
      <c r="I9" s="434"/>
      <c r="J9" s="434"/>
      <c r="K9" s="441"/>
    </row>
    <row r="10" spans="2:11" ht="7.5" customHeight="1" x14ac:dyDescent="0.25">
      <c r="B10" s="442"/>
      <c r="C10" s="443"/>
      <c r="D10" s="443"/>
      <c r="E10" s="443"/>
      <c r="F10" s="443"/>
      <c r="G10" s="443"/>
      <c r="H10" s="443"/>
      <c r="I10" s="443"/>
      <c r="J10" s="443"/>
      <c r="K10" s="444"/>
    </row>
    <row r="11" spans="2:11" x14ac:dyDescent="0.25">
      <c r="B11" s="442"/>
      <c r="C11" s="445" t="s">
        <v>411</v>
      </c>
      <c r="D11" s="445"/>
      <c r="E11" s="445"/>
      <c r="F11" s="446"/>
      <c r="G11" s="446"/>
      <c r="H11" s="446"/>
      <c r="I11" s="446"/>
      <c r="J11" s="446"/>
      <c r="K11" s="447"/>
    </row>
    <row r="12" spans="2:11" x14ac:dyDescent="0.25">
      <c r="B12" s="448"/>
      <c r="C12" s="449" t="s">
        <v>412</v>
      </c>
      <c r="D12" s="449"/>
      <c r="E12" s="449"/>
      <c r="F12" s="450"/>
      <c r="G12" s="450"/>
      <c r="H12" s="450"/>
      <c r="I12" s="450"/>
      <c r="J12" s="450"/>
      <c r="K12" s="451"/>
    </row>
    <row r="13" spans="2:11" x14ac:dyDescent="0.25">
      <c r="B13" s="448"/>
      <c r="C13" s="445" t="s">
        <v>413</v>
      </c>
      <c r="D13" s="445"/>
      <c r="E13" s="445"/>
      <c r="F13" s="450"/>
      <c r="G13" s="452"/>
      <c r="H13" s="452"/>
      <c r="I13" s="453">
        <f>SUM(I14:I16)</f>
        <v>97000000</v>
      </c>
      <c r="J13" s="453">
        <f>SUM(J14:J16)</f>
        <v>77600000</v>
      </c>
      <c r="K13" s="454"/>
    </row>
    <row r="14" spans="2:11" x14ac:dyDescent="0.25">
      <c r="B14" s="455"/>
      <c r="C14" s="456"/>
      <c r="D14" s="457" t="s">
        <v>414</v>
      </c>
      <c r="E14" s="457"/>
      <c r="F14" s="450"/>
      <c r="G14" s="458" t="s">
        <v>415</v>
      </c>
      <c r="H14" s="458" t="s">
        <v>416</v>
      </c>
      <c r="I14" s="459">
        <v>97000000</v>
      </c>
      <c r="J14" s="459">
        <v>77600000</v>
      </c>
      <c r="K14" s="460"/>
    </row>
    <row r="15" spans="2:11" x14ac:dyDescent="0.25">
      <c r="B15" s="455"/>
      <c r="C15" s="456"/>
      <c r="D15" s="457" t="s">
        <v>417</v>
      </c>
      <c r="E15" s="457"/>
      <c r="F15" s="450"/>
      <c r="G15" s="458" t="s">
        <v>415</v>
      </c>
      <c r="H15" s="458" t="s">
        <v>416</v>
      </c>
      <c r="I15" s="459">
        <v>0</v>
      </c>
      <c r="J15" s="459">
        <v>0</v>
      </c>
      <c r="K15" s="460"/>
    </row>
    <row r="16" spans="2:11" x14ac:dyDescent="0.25">
      <c r="B16" s="455"/>
      <c r="C16" s="456"/>
      <c r="D16" s="457" t="s">
        <v>418</v>
      </c>
      <c r="E16" s="457"/>
      <c r="F16" s="450"/>
      <c r="G16" s="458" t="s">
        <v>415</v>
      </c>
      <c r="H16" s="458" t="s">
        <v>416</v>
      </c>
      <c r="I16" s="459">
        <v>0</v>
      </c>
      <c r="J16" s="459">
        <v>0</v>
      </c>
      <c r="K16" s="460"/>
    </row>
    <row r="17" spans="2:11" x14ac:dyDescent="0.25">
      <c r="B17" s="455"/>
      <c r="C17" s="456"/>
      <c r="D17" s="456"/>
      <c r="E17" s="461"/>
      <c r="F17" s="450"/>
      <c r="G17" s="462"/>
      <c r="H17" s="462"/>
      <c r="I17" s="463"/>
      <c r="J17" s="463"/>
      <c r="K17" s="460"/>
    </row>
    <row r="18" spans="2:11" x14ac:dyDescent="0.25">
      <c r="B18" s="448"/>
      <c r="C18" s="445" t="s">
        <v>419</v>
      </c>
      <c r="D18" s="445"/>
      <c r="E18" s="445"/>
      <c r="F18" s="450"/>
      <c r="G18" s="452"/>
      <c r="H18" s="452"/>
      <c r="I18" s="453">
        <f>SUM(I19:I22)</f>
        <v>0</v>
      </c>
      <c r="J18" s="453">
        <f>SUM(J19:J22)</f>
        <v>0</v>
      </c>
      <c r="K18" s="454"/>
    </row>
    <row r="19" spans="2:11" x14ac:dyDescent="0.25">
      <c r="B19" s="455"/>
      <c r="C19" s="456"/>
      <c r="D19" s="457" t="s">
        <v>420</v>
      </c>
      <c r="E19" s="457"/>
      <c r="F19" s="450"/>
      <c r="G19" s="458" t="s">
        <v>415</v>
      </c>
      <c r="H19" s="458" t="s">
        <v>416</v>
      </c>
      <c r="I19" s="459">
        <v>0</v>
      </c>
      <c r="J19" s="459">
        <v>0</v>
      </c>
      <c r="K19" s="460"/>
    </row>
    <row r="20" spans="2:11" x14ac:dyDescent="0.25">
      <c r="B20" s="455"/>
      <c r="C20" s="456"/>
      <c r="D20" s="457" t="s">
        <v>421</v>
      </c>
      <c r="E20" s="457"/>
      <c r="F20" s="450"/>
      <c r="G20" s="458" t="s">
        <v>415</v>
      </c>
      <c r="H20" s="458" t="s">
        <v>416</v>
      </c>
      <c r="I20" s="459">
        <v>0</v>
      </c>
      <c r="J20" s="459">
        <v>0</v>
      </c>
      <c r="K20" s="460"/>
    </row>
    <row r="21" spans="2:11" x14ac:dyDescent="0.25">
      <c r="B21" s="455"/>
      <c r="C21" s="456"/>
      <c r="D21" s="457" t="s">
        <v>417</v>
      </c>
      <c r="E21" s="457"/>
      <c r="F21" s="450"/>
      <c r="G21" s="458" t="s">
        <v>415</v>
      </c>
      <c r="H21" s="458" t="s">
        <v>416</v>
      </c>
      <c r="I21" s="459">
        <v>0</v>
      </c>
      <c r="J21" s="459">
        <v>0</v>
      </c>
      <c r="K21" s="460"/>
    </row>
    <row r="22" spans="2:11" x14ac:dyDescent="0.25">
      <c r="B22" s="455"/>
      <c r="C22" s="464"/>
      <c r="D22" s="457" t="s">
        <v>418</v>
      </c>
      <c r="E22" s="457"/>
      <c r="F22" s="450"/>
      <c r="G22" s="458" t="s">
        <v>415</v>
      </c>
      <c r="H22" s="458" t="s">
        <v>416</v>
      </c>
      <c r="I22" s="465">
        <v>0</v>
      </c>
      <c r="J22" s="465">
        <v>0</v>
      </c>
      <c r="K22" s="460"/>
    </row>
    <row r="23" spans="2:11" x14ac:dyDescent="0.25">
      <c r="B23" s="455"/>
      <c r="C23" s="456"/>
      <c r="D23" s="456"/>
      <c r="E23" s="461"/>
      <c r="F23" s="450"/>
      <c r="G23" s="466"/>
      <c r="H23" s="466"/>
      <c r="I23" s="467"/>
      <c r="J23" s="467"/>
      <c r="K23" s="460"/>
    </row>
    <row r="24" spans="2:11" x14ac:dyDescent="0.25">
      <c r="B24" s="468"/>
      <c r="C24" s="469" t="s">
        <v>422</v>
      </c>
      <c r="D24" s="469"/>
      <c r="E24" s="469"/>
      <c r="F24" s="470"/>
      <c r="G24" s="471"/>
      <c r="H24" s="471"/>
      <c r="I24" s="472">
        <f>I13+I18</f>
        <v>97000000</v>
      </c>
      <c r="J24" s="472">
        <f>J13+J18</f>
        <v>77600000</v>
      </c>
      <c r="K24" s="473"/>
    </row>
    <row r="25" spans="2:11" x14ac:dyDescent="0.25">
      <c r="B25" s="448"/>
      <c r="C25" s="456"/>
      <c r="D25" s="456"/>
      <c r="E25" s="474"/>
      <c r="F25" s="450"/>
      <c r="G25" s="466"/>
      <c r="H25" s="466"/>
      <c r="I25" s="467"/>
      <c r="J25" s="467"/>
      <c r="K25" s="454"/>
    </row>
    <row r="26" spans="2:11" x14ac:dyDescent="0.25">
      <c r="B26" s="448"/>
      <c r="C26" s="449" t="s">
        <v>423</v>
      </c>
      <c r="D26" s="449"/>
      <c r="E26" s="449"/>
      <c r="F26" s="450"/>
      <c r="G26" s="466"/>
      <c r="H26" s="466"/>
      <c r="I26" s="467"/>
      <c r="J26" s="467"/>
      <c r="K26" s="454"/>
    </row>
    <row r="27" spans="2:11" x14ac:dyDescent="0.25">
      <c r="B27" s="448"/>
      <c r="C27" s="445" t="s">
        <v>413</v>
      </c>
      <c r="D27" s="445"/>
      <c r="E27" s="445"/>
      <c r="F27" s="450"/>
      <c r="G27" s="452"/>
      <c r="H27" s="452"/>
      <c r="I27" s="453">
        <f>SUM(I28:I30)</f>
        <v>215767926.59999999</v>
      </c>
      <c r="J27" s="453">
        <f>SUM(J28:J30)</f>
        <v>213120467.38</v>
      </c>
      <c r="K27" s="454"/>
    </row>
    <row r="28" spans="2:11" x14ac:dyDescent="0.25">
      <c r="B28" s="455"/>
      <c r="C28" s="456"/>
      <c r="D28" s="457" t="s">
        <v>414</v>
      </c>
      <c r="E28" s="457"/>
      <c r="F28" s="450"/>
      <c r="G28" s="458" t="s">
        <v>415</v>
      </c>
      <c r="H28" s="458" t="s">
        <v>416</v>
      </c>
      <c r="I28" s="459">
        <v>215767926.59999999</v>
      </c>
      <c r="J28" s="459">
        <v>213120467.38</v>
      </c>
      <c r="K28" s="460"/>
    </row>
    <row r="29" spans="2:11" x14ac:dyDescent="0.25">
      <c r="B29" s="455"/>
      <c r="C29" s="464"/>
      <c r="D29" s="457" t="s">
        <v>417</v>
      </c>
      <c r="E29" s="457"/>
      <c r="F29" s="464"/>
      <c r="G29" s="475" t="s">
        <v>415</v>
      </c>
      <c r="H29" s="475" t="s">
        <v>416</v>
      </c>
      <c r="I29" s="459">
        <v>0</v>
      </c>
      <c r="J29" s="459">
        <v>0</v>
      </c>
      <c r="K29" s="460"/>
    </row>
    <row r="30" spans="2:11" x14ac:dyDescent="0.25">
      <c r="B30" s="455"/>
      <c r="C30" s="464"/>
      <c r="D30" s="457" t="s">
        <v>418</v>
      </c>
      <c r="E30" s="457"/>
      <c r="F30" s="464"/>
      <c r="G30" s="475" t="s">
        <v>415</v>
      </c>
      <c r="H30" s="475" t="s">
        <v>416</v>
      </c>
      <c r="I30" s="459">
        <v>0</v>
      </c>
      <c r="J30" s="459">
        <v>0</v>
      </c>
      <c r="K30" s="460"/>
    </row>
    <row r="31" spans="2:11" ht="10.5" customHeight="1" x14ac:dyDescent="0.25">
      <c r="B31" s="455"/>
      <c r="C31" s="456"/>
      <c r="D31" s="456"/>
      <c r="E31" s="461"/>
      <c r="F31" s="450"/>
      <c r="G31" s="466"/>
      <c r="H31" s="466"/>
      <c r="I31" s="467"/>
      <c r="J31" s="467"/>
      <c r="K31" s="460"/>
    </row>
    <row r="32" spans="2:11" x14ac:dyDescent="0.25">
      <c r="B32" s="448"/>
      <c r="C32" s="445" t="s">
        <v>419</v>
      </c>
      <c r="D32" s="445"/>
      <c r="E32" s="445"/>
      <c r="F32" s="450"/>
      <c r="G32" s="452"/>
      <c r="H32" s="452"/>
      <c r="I32" s="453">
        <f>SUM(I33:I36)</f>
        <v>0</v>
      </c>
      <c r="J32" s="453">
        <f>SUM(J33:J36)</f>
        <v>0</v>
      </c>
      <c r="K32" s="454"/>
    </row>
    <row r="33" spans="2:11" x14ac:dyDescent="0.25">
      <c r="B33" s="455"/>
      <c r="C33" s="456"/>
      <c r="D33" s="457" t="s">
        <v>420</v>
      </c>
      <c r="E33" s="457"/>
      <c r="F33" s="450"/>
      <c r="G33" s="458" t="s">
        <v>415</v>
      </c>
      <c r="H33" s="458" t="s">
        <v>416</v>
      </c>
      <c r="I33" s="459">
        <v>0</v>
      </c>
      <c r="J33" s="459">
        <v>0</v>
      </c>
      <c r="K33" s="460"/>
    </row>
    <row r="34" spans="2:11" x14ac:dyDescent="0.25">
      <c r="B34" s="455"/>
      <c r="C34" s="456"/>
      <c r="D34" s="457" t="s">
        <v>421</v>
      </c>
      <c r="E34" s="457"/>
      <c r="F34" s="450"/>
      <c r="G34" s="458" t="s">
        <v>415</v>
      </c>
      <c r="H34" s="458" t="s">
        <v>416</v>
      </c>
      <c r="I34" s="459">
        <v>0</v>
      </c>
      <c r="J34" s="459">
        <v>0</v>
      </c>
      <c r="K34" s="460"/>
    </row>
    <row r="35" spans="2:11" x14ac:dyDescent="0.25">
      <c r="B35" s="455"/>
      <c r="C35" s="456"/>
      <c r="D35" s="457" t="s">
        <v>417</v>
      </c>
      <c r="E35" s="457"/>
      <c r="F35" s="450"/>
      <c r="G35" s="458" t="s">
        <v>415</v>
      </c>
      <c r="H35" s="458" t="s">
        <v>416</v>
      </c>
      <c r="I35" s="459">
        <v>0</v>
      </c>
      <c r="J35" s="459">
        <v>0</v>
      </c>
      <c r="K35" s="460"/>
    </row>
    <row r="36" spans="2:11" x14ac:dyDescent="0.25">
      <c r="B36" s="455"/>
      <c r="C36" s="450"/>
      <c r="D36" s="457" t="s">
        <v>418</v>
      </c>
      <c r="E36" s="457"/>
      <c r="F36" s="450"/>
      <c r="G36" s="458"/>
      <c r="H36" s="458"/>
      <c r="I36" s="459">
        <v>0</v>
      </c>
      <c r="J36" s="459">
        <v>0</v>
      </c>
      <c r="K36" s="460"/>
    </row>
    <row r="37" spans="2:11" x14ac:dyDescent="0.25">
      <c r="B37" s="455"/>
      <c r="C37" s="450"/>
      <c r="D37" s="450"/>
      <c r="E37" s="461"/>
      <c r="F37" s="450"/>
      <c r="G37" s="466"/>
      <c r="H37" s="466"/>
      <c r="I37" s="467"/>
      <c r="J37" s="467"/>
      <c r="K37" s="460"/>
    </row>
    <row r="38" spans="2:11" x14ac:dyDescent="0.25">
      <c r="B38" s="468"/>
      <c r="C38" s="469" t="s">
        <v>424</v>
      </c>
      <c r="D38" s="469"/>
      <c r="E38" s="469"/>
      <c r="F38" s="470"/>
      <c r="G38" s="476"/>
      <c r="H38" s="476"/>
      <c r="I38" s="472">
        <f>I27+I32</f>
        <v>215767926.59999999</v>
      </c>
      <c r="J38" s="472">
        <f>J27+J32</f>
        <v>213120467.38</v>
      </c>
      <c r="K38" s="473"/>
    </row>
    <row r="39" spans="2:11" ht="9.75" customHeight="1" x14ac:dyDescent="0.25">
      <c r="B39" s="455"/>
      <c r="C39" s="456"/>
      <c r="D39" s="456"/>
      <c r="E39" s="461"/>
      <c r="F39" s="450"/>
      <c r="G39" s="466"/>
      <c r="H39" s="466"/>
      <c r="I39" s="467"/>
      <c r="J39" s="467"/>
      <c r="K39" s="460"/>
    </row>
    <row r="40" spans="2:11" x14ac:dyDescent="0.25">
      <c r="B40" s="455"/>
      <c r="C40" s="445" t="s">
        <v>425</v>
      </c>
      <c r="D40" s="445"/>
      <c r="E40" s="445"/>
      <c r="F40" s="450"/>
      <c r="G40" s="458" t="s">
        <v>415</v>
      </c>
      <c r="H40" s="458" t="s">
        <v>416</v>
      </c>
      <c r="I40" s="477">
        <v>591671653.33000004</v>
      </c>
      <c r="J40" s="477">
        <v>487829032.80000001</v>
      </c>
      <c r="K40" s="460"/>
    </row>
    <row r="41" spans="2:11" ht="8.25" customHeight="1" x14ac:dyDescent="0.25">
      <c r="B41" s="455"/>
      <c r="C41" s="456"/>
      <c r="D41" s="456"/>
      <c r="E41" s="461"/>
      <c r="F41" s="450"/>
      <c r="G41" s="466"/>
      <c r="H41" s="466"/>
      <c r="I41" s="467"/>
      <c r="J41" s="467"/>
      <c r="K41" s="460"/>
    </row>
    <row r="42" spans="2:11" x14ac:dyDescent="0.25">
      <c r="B42" s="478"/>
      <c r="C42" s="479" t="s">
        <v>426</v>
      </c>
      <c r="D42" s="479"/>
      <c r="E42" s="479"/>
      <c r="F42" s="480"/>
      <c r="G42" s="481"/>
      <c r="H42" s="481"/>
      <c r="I42" s="482">
        <f>I40+I38+I24</f>
        <v>904439579.93000007</v>
      </c>
      <c r="J42" s="482">
        <f>J40+J38+J24</f>
        <v>778549500.18000007</v>
      </c>
      <c r="K42" s="483"/>
    </row>
    <row r="43" spans="2:11" ht="9" customHeight="1" x14ac:dyDescent="0.25">
      <c r="C43" s="449"/>
      <c r="D43" s="449"/>
      <c r="E43" s="449"/>
      <c r="F43" s="449"/>
      <c r="G43" s="449"/>
      <c r="H43" s="449"/>
      <c r="I43" s="449"/>
      <c r="J43" s="449"/>
      <c r="K43" s="449"/>
    </row>
    <row r="44" spans="2:11" ht="10.5" customHeight="1" x14ac:dyDescent="0.25">
      <c r="C44" s="485"/>
      <c r="D44" s="485"/>
      <c r="E44" s="486"/>
      <c r="F44" s="487"/>
      <c r="G44" s="486"/>
      <c r="H44" s="487"/>
      <c r="I44" s="487"/>
      <c r="J44" s="487"/>
    </row>
    <row r="45" spans="2:11" x14ac:dyDescent="0.25">
      <c r="B45" s="488"/>
      <c r="C45" s="457"/>
      <c r="D45" s="457"/>
      <c r="E45" s="457"/>
      <c r="F45" s="457"/>
      <c r="G45" s="457"/>
      <c r="H45" s="457"/>
      <c r="I45" s="457"/>
      <c r="J45" s="457"/>
      <c r="K45" s="457"/>
    </row>
    <row r="46" spans="2:11" x14ac:dyDescent="0.25">
      <c r="B46" s="488"/>
      <c r="C46" s="461"/>
      <c r="D46" s="489"/>
      <c r="E46" s="490"/>
      <c r="F46" s="490"/>
      <c r="G46" s="488"/>
      <c r="H46" s="491"/>
      <c r="I46" s="489"/>
      <c r="J46" s="490"/>
      <c r="K46" s="490"/>
    </row>
    <row r="47" spans="2:11" x14ac:dyDescent="0.25">
      <c r="B47" s="488"/>
      <c r="C47" s="461"/>
      <c r="D47" s="492"/>
      <c r="E47" s="492"/>
      <c r="F47" s="490"/>
      <c r="G47" s="488"/>
      <c r="H47" s="493"/>
      <c r="I47" s="493"/>
      <c r="J47" s="490"/>
      <c r="K47" s="490"/>
    </row>
    <row r="48" spans="2:11" ht="15" customHeight="1" x14ac:dyDescent="0.25">
      <c r="B48" s="488"/>
      <c r="C48" s="467"/>
      <c r="D48" s="494"/>
      <c r="E48" s="494"/>
      <c r="F48" s="490"/>
      <c r="G48" s="490"/>
      <c r="H48" s="494"/>
      <c r="I48" s="494"/>
      <c r="J48" s="450"/>
      <c r="K48" s="490"/>
    </row>
    <row r="49" spans="2:11" s="429" customFormat="1" ht="15" customHeight="1" x14ac:dyDescent="0.25">
      <c r="B49" s="495"/>
      <c r="C49" s="496"/>
      <c r="D49" s="497"/>
      <c r="E49" s="497"/>
      <c r="F49" s="498"/>
      <c r="G49" s="498"/>
      <c r="H49" s="497"/>
      <c r="I49" s="497"/>
      <c r="J49" s="499"/>
      <c r="K49" s="500"/>
    </row>
    <row r="50" spans="2:11" s="429" customFormat="1" ht="30" customHeight="1" x14ac:dyDescent="0.25"/>
    <row r="51" spans="2:11" hidden="1" x14ac:dyDescent="0.25"/>
    <row r="52" spans="2:11" x14ac:dyDescent="0.25"/>
  </sheetData>
  <mergeCells count="38">
    <mergeCell ref="D47:E47"/>
    <mergeCell ref="H47:I47"/>
    <mergeCell ref="D36:E36"/>
    <mergeCell ref="C38:E38"/>
    <mergeCell ref="C40:E40"/>
    <mergeCell ref="C42:E42"/>
    <mergeCell ref="C43:K43"/>
    <mergeCell ref="C45:K45"/>
    <mergeCell ref="D29:E29"/>
    <mergeCell ref="D30:E30"/>
    <mergeCell ref="C32:E32"/>
    <mergeCell ref="D33:E33"/>
    <mergeCell ref="D34:E34"/>
    <mergeCell ref="D35:E35"/>
    <mergeCell ref="D21:E21"/>
    <mergeCell ref="D22:E22"/>
    <mergeCell ref="C24:E24"/>
    <mergeCell ref="C26:E26"/>
    <mergeCell ref="C27:E27"/>
    <mergeCell ref="D28:E28"/>
    <mergeCell ref="D14:E14"/>
    <mergeCell ref="D15:E15"/>
    <mergeCell ref="D16:E16"/>
    <mergeCell ref="C18:E18"/>
    <mergeCell ref="D19:E19"/>
    <mergeCell ref="D20:E20"/>
    <mergeCell ref="C8:E8"/>
    <mergeCell ref="C9:K9"/>
    <mergeCell ref="C10:K10"/>
    <mergeCell ref="C11:E11"/>
    <mergeCell ref="C12:E12"/>
    <mergeCell ref="C13:E13"/>
    <mergeCell ref="D2:I2"/>
    <mergeCell ref="B3:K3"/>
    <mergeCell ref="B4:K4"/>
    <mergeCell ref="B5:K5"/>
    <mergeCell ref="B6:K6"/>
    <mergeCell ref="C7:K7"/>
  </mergeCells>
  <printOptions horizontalCentered="1"/>
  <pageMargins left="0.23622047244094491" right="0.23622047244094491" top="0.35" bottom="0.74803149606299213" header="0" footer="0.31496062992125984"/>
  <pageSetup paperSize="256" scale="8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2:J65533"/>
  <sheetViews>
    <sheetView showGridLines="0" workbookViewId="0">
      <selection activeCell="C6" sqref="C6"/>
    </sheetView>
  </sheetViews>
  <sheetFormatPr baseColWidth="10" defaultColWidth="0" defaultRowHeight="14.25" x14ac:dyDescent="0.2"/>
  <cols>
    <col min="1" max="1" width="2.7109375" style="280" customWidth="1"/>
    <col min="2" max="2" width="27" style="280" customWidth="1"/>
    <col min="3" max="3" width="19.140625" style="280" customWidth="1"/>
    <col min="4" max="4" width="7.28515625" style="280" customWidth="1"/>
    <col min="5" max="5" width="6.42578125" style="280" customWidth="1"/>
    <col min="6" max="6" width="7.28515625" style="280" customWidth="1"/>
    <col min="7" max="7" width="6.42578125" style="280" customWidth="1"/>
    <col min="8" max="8" width="7.28515625" style="280" customWidth="1"/>
    <col min="9" max="9" width="6.42578125" style="280" customWidth="1"/>
    <col min="10" max="10" width="3.85546875" style="280" customWidth="1"/>
    <col min="11" max="16384" width="11.42578125" style="280" hidden="1"/>
  </cols>
  <sheetData>
    <row r="2" spans="2:9" ht="15" x14ac:dyDescent="0.2">
      <c r="B2" s="277"/>
      <c r="C2" s="278"/>
      <c r="D2" s="278"/>
      <c r="E2" s="278"/>
      <c r="F2" s="278"/>
      <c r="G2" s="278"/>
      <c r="H2" s="278"/>
      <c r="I2" s="279"/>
    </row>
    <row r="3" spans="2:9" ht="15" x14ac:dyDescent="0.2">
      <c r="B3" s="281" t="s">
        <v>0</v>
      </c>
      <c r="C3" s="282"/>
      <c r="D3" s="282"/>
      <c r="E3" s="282"/>
      <c r="F3" s="282"/>
      <c r="G3" s="282"/>
      <c r="H3" s="282"/>
      <c r="I3" s="283"/>
    </row>
    <row r="4" spans="2:9" ht="15" x14ac:dyDescent="0.2">
      <c r="B4" s="284" t="s">
        <v>252</v>
      </c>
      <c r="C4" s="285"/>
      <c r="D4" s="285"/>
      <c r="E4" s="285"/>
      <c r="F4" s="285"/>
      <c r="G4" s="285"/>
      <c r="H4" s="285"/>
      <c r="I4" s="286"/>
    </row>
    <row r="5" spans="2:9" ht="15" x14ac:dyDescent="0.2">
      <c r="B5" s="287" t="s">
        <v>253</v>
      </c>
      <c r="C5" s="288"/>
      <c r="D5" s="288"/>
      <c r="E5" s="288"/>
      <c r="F5" s="288"/>
      <c r="G5" s="288"/>
      <c r="H5" s="288"/>
      <c r="I5" s="289"/>
    </row>
    <row r="6" spans="2:9" x14ac:dyDescent="0.2">
      <c r="B6" s="217"/>
      <c r="C6" s="217"/>
      <c r="D6" s="217"/>
      <c r="E6" s="217"/>
      <c r="F6" s="217"/>
      <c r="G6" s="217"/>
      <c r="H6" s="217"/>
      <c r="I6" s="217"/>
    </row>
    <row r="7" spans="2:9" ht="28.5" customHeight="1" x14ac:dyDescent="0.2">
      <c r="B7" s="231" t="s">
        <v>254</v>
      </c>
      <c r="C7" s="233"/>
      <c r="D7" s="290" t="s">
        <v>255</v>
      </c>
      <c r="E7" s="291"/>
      <c r="F7" s="292" t="s">
        <v>256</v>
      </c>
      <c r="G7" s="293"/>
      <c r="H7" s="290" t="s">
        <v>257</v>
      </c>
      <c r="I7" s="291"/>
    </row>
    <row r="8" spans="2:9" x14ac:dyDescent="0.2">
      <c r="B8" s="246"/>
      <c r="C8" s="248"/>
      <c r="D8" s="292" t="s">
        <v>258</v>
      </c>
      <c r="E8" s="293"/>
      <c r="F8" s="292" t="s">
        <v>259</v>
      </c>
      <c r="G8" s="293"/>
      <c r="H8" s="292" t="s">
        <v>260</v>
      </c>
      <c r="I8" s="294"/>
    </row>
    <row r="9" spans="2:9" x14ac:dyDescent="0.2">
      <c r="B9" s="292" t="s">
        <v>261</v>
      </c>
      <c r="C9" s="293"/>
      <c r="D9" s="293"/>
      <c r="E9" s="293"/>
      <c r="F9" s="293"/>
      <c r="G9" s="293"/>
      <c r="H9" s="293"/>
      <c r="I9" s="294"/>
    </row>
    <row r="10" spans="2:9" ht="14.25" customHeight="1" x14ac:dyDescent="0.2">
      <c r="B10" s="295" t="s">
        <v>262</v>
      </c>
      <c r="C10" s="296"/>
      <c r="D10" s="297">
        <v>97000000</v>
      </c>
      <c r="E10" s="297"/>
      <c r="F10" s="297">
        <v>39100000</v>
      </c>
      <c r="G10" s="297"/>
      <c r="H10" s="298">
        <f>D10-F10</f>
        <v>57900000</v>
      </c>
      <c r="I10" s="298">
        <f>IF(AND(H10&gt;=0,G10&gt;=0),SUM(G10:H10),"-")</f>
        <v>57900000</v>
      </c>
    </row>
    <row r="11" spans="2:9" ht="14.25" customHeight="1" x14ac:dyDescent="0.2">
      <c r="B11" s="299" t="s">
        <v>263</v>
      </c>
      <c r="C11" s="299"/>
      <c r="D11" s="297">
        <v>215767926.59999999</v>
      </c>
      <c r="E11" s="297"/>
      <c r="F11" s="297">
        <v>213120467.38</v>
      </c>
      <c r="G11" s="297"/>
      <c r="H11" s="298">
        <f t="shared" ref="H11:H18" si="0">IF(AND(D11&gt;=0,F11&gt;=0),(D11-F11),"-")</f>
        <v>2647459.2199999988</v>
      </c>
      <c r="I11" s="298">
        <f t="shared" ref="I11:I18" si="1">IF(AND(H11&gt;=0,G11&gt;=0),SUM(G11:H11),"-")</f>
        <v>2647459.2199999988</v>
      </c>
    </row>
    <row r="12" spans="2:9" ht="14.25" customHeight="1" x14ac:dyDescent="0.2">
      <c r="B12" s="295" t="s">
        <v>262</v>
      </c>
      <c r="C12" s="296"/>
      <c r="D12" s="297">
        <v>409409203.24000001</v>
      </c>
      <c r="E12" s="297"/>
      <c r="F12" s="297">
        <v>0</v>
      </c>
      <c r="G12" s="297"/>
      <c r="H12" s="298">
        <f t="shared" si="0"/>
        <v>409409203.24000001</v>
      </c>
      <c r="I12" s="298">
        <f t="shared" si="1"/>
        <v>409409203.24000001</v>
      </c>
    </row>
    <row r="13" spans="2:9" ht="14.25" customHeight="1" x14ac:dyDescent="0.2">
      <c r="B13" s="300"/>
      <c r="C13" s="300"/>
      <c r="D13" s="297"/>
      <c r="E13" s="297"/>
      <c r="F13" s="297"/>
      <c r="G13" s="297"/>
      <c r="H13" s="298">
        <f t="shared" si="0"/>
        <v>0</v>
      </c>
      <c r="I13" s="298">
        <f t="shared" si="1"/>
        <v>0</v>
      </c>
    </row>
    <row r="14" spans="2:9" ht="14.25" customHeight="1" x14ac:dyDescent="0.2">
      <c r="B14" s="300"/>
      <c r="C14" s="300"/>
      <c r="D14" s="297"/>
      <c r="E14" s="297"/>
      <c r="F14" s="297"/>
      <c r="G14" s="297"/>
      <c r="H14" s="298">
        <f t="shared" si="0"/>
        <v>0</v>
      </c>
      <c r="I14" s="298">
        <f t="shared" si="1"/>
        <v>0</v>
      </c>
    </row>
    <row r="15" spans="2:9" ht="14.25" customHeight="1" x14ac:dyDescent="0.2">
      <c r="B15" s="301"/>
      <c r="C15" s="302"/>
      <c r="D15" s="297"/>
      <c r="E15" s="297"/>
      <c r="F15" s="297"/>
      <c r="G15" s="297"/>
      <c r="H15" s="298">
        <f t="shared" si="0"/>
        <v>0</v>
      </c>
      <c r="I15" s="298">
        <f t="shared" si="1"/>
        <v>0</v>
      </c>
    </row>
    <row r="16" spans="2:9" ht="14.25" customHeight="1" x14ac:dyDescent="0.2">
      <c r="B16" s="300"/>
      <c r="C16" s="300"/>
      <c r="D16" s="297"/>
      <c r="E16" s="297"/>
      <c r="F16" s="297"/>
      <c r="G16" s="297"/>
      <c r="H16" s="298">
        <f t="shared" si="0"/>
        <v>0</v>
      </c>
      <c r="I16" s="298">
        <f t="shared" si="1"/>
        <v>0</v>
      </c>
    </row>
    <row r="17" spans="2:9" ht="14.25" customHeight="1" x14ac:dyDescent="0.2">
      <c r="B17" s="300"/>
      <c r="C17" s="300"/>
      <c r="D17" s="297"/>
      <c r="E17" s="297"/>
      <c r="F17" s="297"/>
      <c r="G17" s="297"/>
      <c r="H17" s="298">
        <f t="shared" si="0"/>
        <v>0</v>
      </c>
      <c r="I17" s="298">
        <f t="shared" si="1"/>
        <v>0</v>
      </c>
    </row>
    <row r="18" spans="2:9" ht="14.25" customHeight="1" x14ac:dyDescent="0.2">
      <c r="B18" s="300"/>
      <c r="C18" s="300"/>
      <c r="D18" s="297"/>
      <c r="E18" s="297"/>
      <c r="F18" s="297"/>
      <c r="G18" s="297"/>
      <c r="H18" s="298">
        <f t="shared" si="0"/>
        <v>0</v>
      </c>
      <c r="I18" s="298">
        <f t="shared" si="1"/>
        <v>0</v>
      </c>
    </row>
    <row r="19" spans="2:9" x14ac:dyDescent="0.2">
      <c r="B19" s="303" t="s">
        <v>264</v>
      </c>
      <c r="C19" s="303"/>
      <c r="D19" s="304">
        <f>SUM(D10:E18)</f>
        <v>722177129.84000003</v>
      </c>
      <c r="E19" s="304"/>
      <c r="F19" s="304">
        <f>SUM(F10:G18)</f>
        <v>252220467.38</v>
      </c>
      <c r="G19" s="304"/>
      <c r="H19" s="304">
        <f>D19-F19</f>
        <v>469956662.46000004</v>
      </c>
      <c r="I19" s="304"/>
    </row>
    <row r="20" spans="2:9" x14ac:dyDescent="0.2">
      <c r="B20" s="305"/>
      <c r="C20" s="305"/>
      <c r="D20" s="305"/>
      <c r="E20" s="305"/>
      <c r="F20" s="306"/>
      <c r="G20" s="305"/>
      <c r="H20" s="305"/>
      <c r="I20" s="305"/>
    </row>
    <row r="21" spans="2:9" x14ac:dyDescent="0.2">
      <c r="B21" s="292" t="s">
        <v>265</v>
      </c>
      <c r="C21" s="293"/>
      <c r="D21" s="293"/>
      <c r="E21" s="293"/>
      <c r="F21" s="293"/>
      <c r="G21" s="293"/>
      <c r="H21" s="293"/>
      <c r="I21" s="294"/>
    </row>
    <row r="22" spans="2:9" x14ac:dyDescent="0.2">
      <c r="B22" s="300"/>
      <c r="C22" s="300"/>
      <c r="D22" s="297"/>
      <c r="E22" s="297"/>
      <c r="F22" s="297"/>
      <c r="G22" s="297"/>
      <c r="H22" s="298">
        <f t="shared" ref="H22:H30" si="2">IF(AND(D22&gt;=0,F22&gt;=0),(D22-F22),"-")</f>
        <v>0</v>
      </c>
      <c r="I22" s="298">
        <f t="shared" ref="I22:I30" si="3">IF(AND(H22&gt;=0,G22&gt;=0),SUM(G22:H22),"-")</f>
        <v>0</v>
      </c>
    </row>
    <row r="23" spans="2:9" x14ac:dyDescent="0.2">
      <c r="B23" s="300"/>
      <c r="C23" s="300"/>
      <c r="D23" s="297"/>
      <c r="E23" s="297"/>
      <c r="F23" s="297"/>
      <c r="G23" s="297"/>
      <c r="H23" s="298">
        <f>IF(AND(D23&gt;=0,F23&gt;=0),(D23-F23),"-")</f>
        <v>0</v>
      </c>
      <c r="I23" s="298">
        <f t="shared" si="3"/>
        <v>0</v>
      </c>
    </row>
    <row r="24" spans="2:9" x14ac:dyDescent="0.2">
      <c r="B24" s="300"/>
      <c r="C24" s="300"/>
      <c r="D24" s="297"/>
      <c r="E24" s="297"/>
      <c r="F24" s="297"/>
      <c r="G24" s="297"/>
      <c r="H24" s="298">
        <f t="shared" si="2"/>
        <v>0</v>
      </c>
      <c r="I24" s="298">
        <f t="shared" si="3"/>
        <v>0</v>
      </c>
    </row>
    <row r="25" spans="2:9" x14ac:dyDescent="0.2">
      <c r="B25" s="300"/>
      <c r="C25" s="300"/>
      <c r="D25" s="297"/>
      <c r="E25" s="297"/>
      <c r="F25" s="297"/>
      <c r="G25" s="297"/>
      <c r="H25" s="298">
        <f t="shared" si="2"/>
        <v>0</v>
      </c>
      <c r="I25" s="298">
        <f t="shared" si="3"/>
        <v>0</v>
      </c>
    </row>
    <row r="26" spans="2:9" x14ac:dyDescent="0.2">
      <c r="B26" s="300"/>
      <c r="C26" s="300"/>
      <c r="D26" s="297"/>
      <c r="E26" s="297"/>
      <c r="F26" s="297"/>
      <c r="G26" s="297"/>
      <c r="H26" s="298">
        <f t="shared" si="2"/>
        <v>0</v>
      </c>
      <c r="I26" s="298">
        <f t="shared" si="3"/>
        <v>0</v>
      </c>
    </row>
    <row r="27" spans="2:9" x14ac:dyDescent="0.2">
      <c r="B27" s="300"/>
      <c r="C27" s="300"/>
      <c r="D27" s="297"/>
      <c r="E27" s="297"/>
      <c r="F27" s="297"/>
      <c r="G27" s="297"/>
      <c r="H27" s="298">
        <f t="shared" si="2"/>
        <v>0</v>
      </c>
      <c r="I27" s="298">
        <f t="shared" si="3"/>
        <v>0</v>
      </c>
    </row>
    <row r="28" spans="2:9" x14ac:dyDescent="0.2">
      <c r="B28" s="300"/>
      <c r="C28" s="300"/>
      <c r="D28" s="297"/>
      <c r="E28" s="297"/>
      <c r="F28" s="297"/>
      <c r="G28" s="297"/>
      <c r="H28" s="298">
        <f t="shared" si="2"/>
        <v>0</v>
      </c>
      <c r="I28" s="298">
        <f t="shared" si="3"/>
        <v>0</v>
      </c>
    </row>
    <row r="29" spans="2:9" x14ac:dyDescent="0.2">
      <c r="B29" s="300"/>
      <c r="C29" s="300"/>
      <c r="D29" s="297"/>
      <c r="E29" s="297"/>
      <c r="F29" s="297"/>
      <c r="G29" s="297"/>
      <c r="H29" s="298">
        <f t="shared" si="2"/>
        <v>0</v>
      </c>
      <c r="I29" s="298">
        <f t="shared" si="3"/>
        <v>0</v>
      </c>
    </row>
    <row r="30" spans="2:9" x14ac:dyDescent="0.2">
      <c r="B30" s="300"/>
      <c r="C30" s="300"/>
      <c r="D30" s="297"/>
      <c r="E30" s="297"/>
      <c r="F30" s="297"/>
      <c r="G30" s="297"/>
      <c r="H30" s="298">
        <f t="shared" si="2"/>
        <v>0</v>
      </c>
      <c r="I30" s="298">
        <f t="shared" si="3"/>
        <v>0</v>
      </c>
    </row>
    <row r="31" spans="2:9" x14ac:dyDescent="0.2">
      <c r="B31" s="303" t="s">
        <v>266</v>
      </c>
      <c r="C31" s="303"/>
      <c r="D31" s="304">
        <v>0</v>
      </c>
      <c r="E31" s="304"/>
      <c r="F31" s="304">
        <v>0</v>
      </c>
      <c r="G31" s="304"/>
      <c r="H31" s="307">
        <v>0</v>
      </c>
      <c r="I31" s="307"/>
    </row>
    <row r="32" spans="2:9" x14ac:dyDescent="0.2">
      <c r="B32" s="305"/>
      <c r="C32" s="305"/>
      <c r="D32" s="308"/>
      <c r="E32" s="308"/>
      <c r="F32" s="308"/>
      <c r="G32" s="308"/>
      <c r="H32" s="308"/>
      <c r="I32" s="308"/>
    </row>
    <row r="33" spans="2:9" x14ac:dyDescent="0.2">
      <c r="B33" s="309" t="s">
        <v>267</v>
      </c>
      <c r="C33" s="309"/>
      <c r="D33" s="304">
        <f>SUM(D19,D31)</f>
        <v>722177129.84000003</v>
      </c>
      <c r="E33" s="304"/>
      <c r="F33" s="304">
        <f>SUM(F19,F31)</f>
        <v>252220467.38</v>
      </c>
      <c r="G33" s="304"/>
      <c r="H33" s="304">
        <f>SUM(H19,H31)</f>
        <v>469956662.46000004</v>
      </c>
      <c r="I33" s="304"/>
    </row>
    <row r="35" spans="2:9" hidden="1" x14ac:dyDescent="0.2"/>
    <row r="36" spans="2:9" ht="15" customHeight="1" x14ac:dyDescent="0.2">
      <c r="C36" s="94"/>
      <c r="D36" s="94"/>
      <c r="E36" s="94"/>
      <c r="G36" s="94"/>
      <c r="H36" s="94"/>
      <c r="I36" s="94"/>
    </row>
    <row r="37" spans="2:9" ht="15" customHeight="1" x14ac:dyDescent="0.2">
      <c r="D37" s="95"/>
      <c r="E37" s="95"/>
      <c r="G37" s="95"/>
      <c r="H37" s="95"/>
      <c r="I37" s="95"/>
    </row>
    <row r="38" spans="2:9" ht="30" customHeight="1" x14ac:dyDescent="0.2"/>
    <row r="39" spans="2:9" hidden="1" x14ac:dyDescent="0.2"/>
    <row r="40" spans="2:9" hidden="1" x14ac:dyDescent="0.2"/>
    <row r="41" spans="2:9" hidden="1" x14ac:dyDescent="0.2"/>
    <row r="42" spans="2:9" hidden="1" x14ac:dyDescent="0.2"/>
    <row r="43" spans="2:9" hidden="1" x14ac:dyDescent="0.2"/>
    <row r="44" spans="2:9" hidden="1" x14ac:dyDescent="0.2"/>
    <row r="45" spans="2:9" hidden="1" x14ac:dyDescent="0.2"/>
    <row r="46" spans="2:9" hidden="1" x14ac:dyDescent="0.2"/>
    <row r="47" spans="2:9" hidden="1" x14ac:dyDescent="0.2"/>
    <row r="48" spans="2:9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</sheetData>
  <sheetProtection formatCells="0" insertRows="0"/>
  <mergeCells count="105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8"/>
    <mergeCell ref="D7:E7"/>
    <mergeCell ref="F7:G7"/>
    <mergeCell ref="H7:I7"/>
    <mergeCell ref="D8:E8"/>
    <mergeCell ref="F8:G8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B2:IU65536"/>
  <sheetViews>
    <sheetView showGridLines="0" workbookViewId="0">
      <selection activeCell="JB20" sqref="JB20"/>
    </sheetView>
  </sheetViews>
  <sheetFormatPr baseColWidth="10" defaultColWidth="2.7109375" defaultRowHeight="14.25" x14ac:dyDescent="0.2"/>
  <cols>
    <col min="1" max="1" width="1.42578125" style="280" customWidth="1"/>
    <col min="2" max="2" width="11.42578125" style="280" customWidth="1"/>
    <col min="3" max="3" width="31.7109375" style="280" customWidth="1"/>
    <col min="4" max="4" width="13.7109375" style="280" customWidth="1"/>
    <col min="5" max="5" width="11.42578125" style="280" customWidth="1"/>
    <col min="6" max="6" width="13.7109375" style="280" customWidth="1"/>
    <col min="7" max="7" width="11.42578125" style="280" customWidth="1"/>
    <col min="8" max="8" width="2.7109375" style="280" hidden="1" customWidth="1"/>
    <col min="9" max="255" width="11.42578125" style="280" hidden="1" customWidth="1"/>
    <col min="256" max="16384" width="2.7109375" style="280"/>
  </cols>
  <sheetData>
    <row r="2" spans="2:12" ht="15" x14ac:dyDescent="0.2">
      <c r="B2" s="277"/>
      <c r="C2" s="278"/>
      <c r="D2" s="278"/>
      <c r="E2" s="278"/>
      <c r="F2" s="278"/>
      <c r="G2" s="279"/>
    </row>
    <row r="3" spans="2:12" ht="15" x14ac:dyDescent="0.2">
      <c r="B3" s="281" t="s">
        <v>0</v>
      </c>
      <c r="C3" s="282"/>
      <c r="D3" s="282"/>
      <c r="E3" s="282"/>
      <c r="F3" s="282"/>
      <c r="G3" s="283"/>
      <c r="J3" s="310"/>
      <c r="K3" s="310"/>
      <c r="L3" s="310"/>
    </row>
    <row r="4" spans="2:12" ht="15" x14ac:dyDescent="0.2">
      <c r="B4" s="284" t="s">
        <v>268</v>
      </c>
      <c r="C4" s="285"/>
      <c r="D4" s="285"/>
      <c r="E4" s="285"/>
      <c r="F4" s="285"/>
      <c r="G4" s="286"/>
      <c r="J4" s="310"/>
      <c r="K4" s="310"/>
      <c r="L4" s="310"/>
    </row>
    <row r="5" spans="2:12" ht="15" x14ac:dyDescent="0.2">
      <c r="B5" s="287" t="s">
        <v>2</v>
      </c>
      <c r="C5" s="288"/>
      <c r="D5" s="288"/>
      <c r="E5" s="288"/>
      <c r="F5" s="288"/>
      <c r="G5" s="289"/>
      <c r="J5" s="310"/>
      <c r="K5" s="310"/>
      <c r="L5" s="310"/>
    </row>
    <row r="6" spans="2:12" x14ac:dyDescent="0.2">
      <c r="B6" s="311"/>
      <c r="C6" s="311"/>
      <c r="D6" s="311"/>
      <c r="E6" s="311"/>
      <c r="F6" s="311"/>
      <c r="G6" s="311"/>
    </row>
    <row r="7" spans="2:12" x14ac:dyDescent="0.2">
      <c r="B7" s="312" t="s">
        <v>254</v>
      </c>
      <c r="C7" s="312"/>
      <c r="D7" s="312" t="s">
        <v>9</v>
      </c>
      <c r="E7" s="312"/>
      <c r="F7" s="312" t="s">
        <v>45</v>
      </c>
      <c r="G7" s="312"/>
    </row>
    <row r="8" spans="2:12" x14ac:dyDescent="0.2">
      <c r="B8" s="312" t="s">
        <v>269</v>
      </c>
      <c r="C8" s="312"/>
      <c r="D8" s="312"/>
      <c r="E8" s="312"/>
      <c r="F8" s="312"/>
      <c r="G8" s="312"/>
    </row>
    <row r="9" spans="2:12" x14ac:dyDescent="0.2">
      <c r="B9" s="300" t="s">
        <v>270</v>
      </c>
      <c r="C9" s="300"/>
      <c r="D9" s="297">
        <v>6100705.9400000004</v>
      </c>
      <c r="E9" s="297"/>
      <c r="F9" s="297">
        <v>4221812.22</v>
      </c>
      <c r="G9" s="297"/>
    </row>
    <row r="10" spans="2:12" x14ac:dyDescent="0.2">
      <c r="B10" s="300" t="s">
        <v>271</v>
      </c>
      <c r="C10" s="300"/>
      <c r="D10" s="297">
        <v>2738324.01</v>
      </c>
      <c r="E10" s="297"/>
      <c r="F10" s="297">
        <v>2738324.01</v>
      </c>
      <c r="G10" s="297"/>
    </row>
    <row r="11" spans="2:12" x14ac:dyDescent="0.2">
      <c r="B11" s="300"/>
      <c r="C11" s="300"/>
      <c r="D11" s="297"/>
      <c r="E11" s="297"/>
      <c r="F11" s="297"/>
      <c r="G11" s="297"/>
    </row>
    <row r="12" spans="2:12" x14ac:dyDescent="0.2">
      <c r="B12" s="300"/>
      <c r="C12" s="300"/>
      <c r="D12" s="297"/>
      <c r="E12" s="297"/>
      <c r="F12" s="297"/>
      <c r="G12" s="297"/>
    </row>
    <row r="13" spans="2:12" x14ac:dyDescent="0.2">
      <c r="B13" s="300"/>
      <c r="C13" s="300"/>
      <c r="D13" s="297"/>
      <c r="E13" s="297"/>
      <c r="F13" s="297"/>
      <c r="G13" s="297"/>
    </row>
    <row r="14" spans="2:12" x14ac:dyDescent="0.2">
      <c r="B14" s="300"/>
      <c r="C14" s="300"/>
      <c r="D14" s="297"/>
      <c r="E14" s="297"/>
      <c r="F14" s="297"/>
      <c r="G14" s="297"/>
    </row>
    <row r="15" spans="2:12" x14ac:dyDescent="0.2">
      <c r="B15" s="300"/>
      <c r="C15" s="300"/>
      <c r="D15" s="297"/>
      <c r="E15" s="297"/>
      <c r="F15" s="297"/>
      <c r="G15" s="297"/>
    </row>
    <row r="16" spans="2:12" x14ac:dyDescent="0.2">
      <c r="B16" s="300"/>
      <c r="C16" s="300"/>
      <c r="D16" s="297"/>
      <c r="E16" s="297"/>
      <c r="F16" s="297"/>
      <c r="G16" s="297"/>
    </row>
    <row r="17" spans="2:7" x14ac:dyDescent="0.2">
      <c r="B17" s="300"/>
      <c r="C17" s="300"/>
      <c r="D17" s="297"/>
      <c r="E17" s="297"/>
      <c r="F17" s="297"/>
      <c r="G17" s="297"/>
    </row>
    <row r="18" spans="2:7" x14ac:dyDescent="0.2">
      <c r="B18" s="303" t="s">
        <v>272</v>
      </c>
      <c r="C18" s="303"/>
      <c r="D18" s="304">
        <f>SUM(D9:E17)</f>
        <v>8839029.9499999993</v>
      </c>
      <c r="E18" s="304"/>
      <c r="F18" s="304">
        <f>SUM(F9:G17)</f>
        <v>6960136.2299999995</v>
      </c>
      <c r="G18" s="304"/>
    </row>
    <row r="19" spans="2:7" x14ac:dyDescent="0.2">
      <c r="B19" s="305"/>
      <c r="C19" s="305"/>
      <c r="D19" s="305"/>
      <c r="E19" s="305"/>
      <c r="F19" s="305"/>
      <c r="G19" s="305"/>
    </row>
    <row r="20" spans="2:7" x14ac:dyDescent="0.2">
      <c r="B20" s="312" t="s">
        <v>265</v>
      </c>
      <c r="C20" s="312"/>
      <c r="D20" s="312"/>
      <c r="E20" s="312"/>
      <c r="F20" s="312"/>
      <c r="G20" s="312"/>
    </row>
    <row r="21" spans="2:7" x14ac:dyDescent="0.2">
      <c r="B21" s="300"/>
      <c r="C21" s="300"/>
      <c r="D21" s="297"/>
      <c r="E21" s="297"/>
      <c r="F21" s="297"/>
      <c r="G21" s="297"/>
    </row>
    <row r="22" spans="2:7" x14ac:dyDescent="0.2">
      <c r="B22" s="300"/>
      <c r="C22" s="300"/>
      <c r="D22" s="297"/>
      <c r="E22" s="297"/>
      <c r="F22" s="297"/>
      <c r="G22" s="297"/>
    </row>
    <row r="23" spans="2:7" x14ac:dyDescent="0.2">
      <c r="B23" s="300"/>
      <c r="C23" s="300"/>
      <c r="D23" s="297"/>
      <c r="E23" s="297"/>
      <c r="F23" s="297"/>
      <c r="G23" s="297"/>
    </row>
    <row r="24" spans="2:7" x14ac:dyDescent="0.2">
      <c r="B24" s="300"/>
      <c r="C24" s="300"/>
      <c r="D24" s="297"/>
      <c r="E24" s="297"/>
      <c r="F24" s="297"/>
      <c r="G24" s="297"/>
    </row>
    <row r="25" spans="2:7" x14ac:dyDescent="0.2">
      <c r="B25" s="300"/>
      <c r="C25" s="300"/>
      <c r="D25" s="297"/>
      <c r="E25" s="297"/>
      <c r="F25" s="297"/>
      <c r="G25" s="297"/>
    </row>
    <row r="26" spans="2:7" x14ac:dyDescent="0.2">
      <c r="B26" s="300"/>
      <c r="C26" s="300"/>
      <c r="D26" s="297"/>
      <c r="E26" s="297"/>
      <c r="F26" s="297"/>
      <c r="G26" s="297"/>
    </row>
    <row r="27" spans="2:7" x14ac:dyDescent="0.2">
      <c r="B27" s="300"/>
      <c r="C27" s="300"/>
      <c r="D27" s="297"/>
      <c r="E27" s="297"/>
      <c r="F27" s="297"/>
      <c r="G27" s="297"/>
    </row>
    <row r="28" spans="2:7" x14ac:dyDescent="0.2">
      <c r="B28" s="300"/>
      <c r="C28" s="300"/>
      <c r="D28" s="297"/>
      <c r="E28" s="297"/>
      <c r="F28" s="297"/>
      <c r="G28" s="297"/>
    </row>
    <row r="29" spans="2:7" x14ac:dyDescent="0.2">
      <c r="B29" s="300"/>
      <c r="C29" s="300"/>
      <c r="D29" s="297"/>
      <c r="E29" s="297"/>
      <c r="F29" s="297"/>
      <c r="G29" s="297"/>
    </row>
    <row r="30" spans="2:7" x14ac:dyDescent="0.2">
      <c r="B30" s="303" t="s">
        <v>273</v>
      </c>
      <c r="C30" s="303"/>
      <c r="D30" s="304">
        <f>SUM(D21:E29)</f>
        <v>0</v>
      </c>
      <c r="E30" s="304"/>
      <c r="F30" s="304">
        <f>SUM(F21:G29)</f>
        <v>0</v>
      </c>
      <c r="G30" s="304"/>
    </row>
    <row r="31" spans="2:7" x14ac:dyDescent="0.2">
      <c r="B31" s="305"/>
      <c r="C31" s="305"/>
      <c r="D31" s="308"/>
      <c r="E31" s="308"/>
      <c r="F31" s="308"/>
      <c r="G31" s="308"/>
    </row>
    <row r="32" spans="2:7" x14ac:dyDescent="0.2">
      <c r="B32" s="313" t="s">
        <v>267</v>
      </c>
      <c r="C32" s="313"/>
      <c r="D32" s="314">
        <f>D30+D18</f>
        <v>8839029.9499999993</v>
      </c>
      <c r="E32" s="314"/>
      <c r="F32" s="314">
        <f>F30+F18</f>
        <v>6960136.2299999995</v>
      </c>
      <c r="G32" s="314"/>
    </row>
    <row r="34" spans="2:7" hidden="1" x14ac:dyDescent="0.2"/>
    <row r="35" spans="2:7" hidden="1" x14ac:dyDescent="0.2"/>
    <row r="36" spans="2:7" ht="15" customHeight="1" x14ac:dyDescent="0.2">
      <c r="B36" s="94"/>
      <c r="C36" s="94"/>
      <c r="F36" s="94"/>
      <c r="G36" s="94"/>
    </row>
    <row r="37" spans="2:7" ht="15" customHeight="1" x14ac:dyDescent="0.2">
      <c r="B37" s="95"/>
      <c r="C37" s="95"/>
      <c r="F37" s="95"/>
      <c r="G37" s="95"/>
    </row>
    <row r="38" spans="2:7" ht="30" customHeight="1" x14ac:dyDescent="0.2"/>
    <row r="39" spans="2:7" hidden="1" x14ac:dyDescent="0.2"/>
    <row r="40" spans="2:7" hidden="1" x14ac:dyDescent="0.2"/>
    <row r="41" spans="2:7" hidden="1" x14ac:dyDescent="0.2"/>
    <row r="42" spans="2:7" hidden="1" x14ac:dyDescent="0.2"/>
    <row r="43" spans="2:7" hidden="1" x14ac:dyDescent="0.2"/>
    <row r="44" spans="2:7" hidden="1" x14ac:dyDescent="0.2"/>
    <row r="45" spans="2:7" hidden="1" x14ac:dyDescent="0.2"/>
    <row r="46" spans="2:7" hidden="1" x14ac:dyDescent="0.2"/>
    <row r="47" spans="2:7" hidden="1" x14ac:dyDescent="0.2"/>
    <row r="48" spans="2:7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mergeCells count="78">
    <mergeCell ref="B32:C32"/>
    <mergeCell ref="D32:E32"/>
    <mergeCell ref="F32:G32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19:C19"/>
    <mergeCell ref="D19:E19"/>
    <mergeCell ref="F19:G19"/>
    <mergeCell ref="B20:G20"/>
    <mergeCell ref="B21:C21"/>
    <mergeCell ref="D21:E21"/>
    <mergeCell ref="F21:G21"/>
    <mergeCell ref="B17:C17"/>
    <mergeCell ref="D17:E17"/>
    <mergeCell ref="F17:G17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B11:C11"/>
    <mergeCell ref="D11:E11"/>
    <mergeCell ref="F11:G11"/>
    <mergeCell ref="B12:C12"/>
    <mergeCell ref="D12:E12"/>
    <mergeCell ref="F12:G12"/>
    <mergeCell ref="B8:G8"/>
    <mergeCell ref="B9:C9"/>
    <mergeCell ref="D9:E9"/>
    <mergeCell ref="F9:G9"/>
    <mergeCell ref="B10:C10"/>
    <mergeCell ref="D10:E10"/>
    <mergeCell ref="F10:G10"/>
    <mergeCell ref="B2:G2"/>
    <mergeCell ref="B3:G3"/>
    <mergeCell ref="B4:G4"/>
    <mergeCell ref="B5:G5"/>
    <mergeCell ref="B7:C7"/>
    <mergeCell ref="D7:E7"/>
    <mergeCell ref="F7:G7"/>
  </mergeCells>
  <printOptions horizontalCentered="1"/>
  <pageMargins left="0.39370078740157483" right="0.39370078740157483" top="0.89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4</vt:i4>
      </vt:variant>
    </vt:vector>
  </HeadingPairs>
  <TitlesOfParts>
    <vt:vector size="17" baseType="lpstr">
      <vt:lpstr>F5_EAID</vt:lpstr>
      <vt:lpstr>EAI</vt:lpstr>
      <vt:lpstr>F6b_EAEPED_CA</vt:lpstr>
      <vt:lpstr>CE</vt:lpstr>
      <vt:lpstr>F6a_EAEPED_COG</vt:lpstr>
      <vt:lpstr>F6d_EAEPED_CF</vt:lpstr>
      <vt:lpstr>IADYOP</vt:lpstr>
      <vt:lpstr>EN</vt:lpstr>
      <vt:lpstr>ID</vt:lpstr>
      <vt:lpstr>PF</vt:lpstr>
      <vt:lpstr>Ingresos</vt:lpstr>
      <vt:lpstr>Egresos</vt:lpstr>
      <vt:lpstr>1_Gto_Cat_Prog</vt:lpstr>
      <vt:lpstr>'F6b_EAEPED_CA'!Área_de_impresión</vt:lpstr>
      <vt:lpstr>'F5_EAID'!Títulos_a_imprimir</vt:lpstr>
      <vt:lpstr>'F6a_EAEPED_COG'!Títulos_a_imprimir</vt:lpstr>
      <vt:lpstr>'F6d_EAEPED_CF'!Títulos_a_imprimir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</dc:creator>
  <cp:lastModifiedBy>sofia</cp:lastModifiedBy>
  <dcterms:created xsi:type="dcterms:W3CDTF">2020-08-11T19:35:47Z</dcterms:created>
  <dcterms:modified xsi:type="dcterms:W3CDTF">2020-08-11T19:54:50Z</dcterms:modified>
</cp:coreProperties>
</file>