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15315" windowHeight="6735" tabRatio="798"/>
  </bookViews>
  <sheets>
    <sheet name="F5_EAID" sheetId="4" r:id="rId1"/>
    <sheet name="F6b_EAEPED_CA" sheetId="6" r:id="rId2"/>
    <sheet name="F6a_EAEPED_COG" sheetId="5" r:id="rId3"/>
    <sheet name="F6c_EAEPED_CF" sheetId="7" r:id="rId4"/>
    <sheet name="F6d_EAEPED_CSP" sheetId="8" r:id="rId5"/>
    <sheet name="EN" sheetId="9" r:id="rId6"/>
    <sheet name="ID" sheetId="11" r:id="rId7"/>
    <sheet name="IPF" sheetId="10" r:id="rId8"/>
  </sheets>
  <definedNames>
    <definedName name="_xlnm.Print_Titles" localSheetId="0">F5_EAID!$2:$8</definedName>
    <definedName name="_xlnm.Print_Titles" localSheetId="2">F6a_EAEPED_COG!$2:$9</definedName>
    <definedName name="_xlnm.Print_Titles" localSheetId="3">F6c_EAEPED_CF!$2:$9</definedName>
  </definedNames>
  <calcPr calcId="145621"/>
</workbook>
</file>

<file path=xl/calcChain.xml><?xml version="1.0" encoding="utf-8"?>
<calcChain xmlns="http://schemas.openxmlformats.org/spreadsheetml/2006/main">
  <c r="E31" i="8" l="1"/>
  <c r="H31" i="8" s="1"/>
  <c r="E30" i="8"/>
  <c r="H30" i="8" s="1"/>
  <c r="E29" i="8"/>
  <c r="H29" i="8" s="1"/>
  <c r="G28" i="8"/>
  <c r="G21" i="8" s="1"/>
  <c r="F28" i="8"/>
  <c r="F21" i="8" s="1"/>
  <c r="E28" i="8"/>
  <c r="H28" i="8" s="1"/>
  <c r="D28" i="8"/>
  <c r="C28" i="8"/>
  <c r="E27" i="8"/>
  <c r="H27" i="8" s="1"/>
  <c r="E26" i="8"/>
  <c r="H26" i="8" s="1"/>
  <c r="E25" i="8"/>
  <c r="E24" i="8" s="1"/>
  <c r="H24" i="8" s="1"/>
  <c r="G24" i="8"/>
  <c r="F24" i="8"/>
  <c r="D24" i="8"/>
  <c r="C24" i="8"/>
  <c r="E23" i="8"/>
  <c r="E21" i="8" s="1"/>
  <c r="H21" i="8" s="1"/>
  <c r="E22" i="8"/>
  <c r="H22" i="8" s="1"/>
  <c r="D21" i="8"/>
  <c r="C21" i="8"/>
  <c r="E19" i="8"/>
  <c r="H19" i="8" s="1"/>
  <c r="E18" i="8"/>
  <c r="H18" i="8" s="1"/>
  <c r="E17" i="8"/>
  <c r="E16" i="8" s="1"/>
  <c r="H16" i="8" s="1"/>
  <c r="G16" i="8"/>
  <c r="G9" i="8" s="1"/>
  <c r="G32" i="8" s="1"/>
  <c r="F16" i="8"/>
  <c r="D16" i="8"/>
  <c r="C16" i="8"/>
  <c r="E15" i="8"/>
  <c r="H15" i="8" s="1"/>
  <c r="E14" i="8"/>
  <c r="E12" i="8" s="1"/>
  <c r="E13" i="8"/>
  <c r="H13" i="8" s="1"/>
  <c r="G12" i="8"/>
  <c r="F12" i="8"/>
  <c r="D12" i="8"/>
  <c r="D9" i="8" s="1"/>
  <c r="D32" i="8" s="1"/>
  <c r="C12" i="8"/>
  <c r="C9" i="8" s="1"/>
  <c r="C32" i="8" s="1"/>
  <c r="E11" i="8"/>
  <c r="H11" i="8" s="1"/>
  <c r="E10" i="8"/>
  <c r="H10" i="8" s="1"/>
  <c r="F9" i="8"/>
  <c r="H12" i="8" l="1"/>
  <c r="E9" i="8"/>
  <c r="F32" i="8"/>
  <c r="H14" i="8"/>
  <c r="H23" i="8"/>
  <c r="H17" i="8"/>
  <c r="H25" i="8"/>
  <c r="E32" i="8" l="1"/>
  <c r="H9" i="8"/>
  <c r="H32" i="8" s="1"/>
  <c r="D83" i="7" l="1"/>
  <c r="G83" i="7" s="1"/>
  <c r="D82" i="7"/>
  <c r="G82" i="7" s="1"/>
  <c r="D81" i="7"/>
  <c r="G81" i="7" s="1"/>
  <c r="G80" i="7"/>
  <c r="D80" i="7"/>
  <c r="D79" i="7" s="1"/>
  <c r="G79" i="7" s="1"/>
  <c r="F79" i="7"/>
  <c r="E79" i="7"/>
  <c r="C79" i="7"/>
  <c r="B79" i="7"/>
  <c r="G77" i="7"/>
  <c r="D77" i="7"/>
  <c r="D76" i="7"/>
  <c r="G76" i="7" s="1"/>
  <c r="D75" i="7"/>
  <c r="G75" i="7" s="1"/>
  <c r="D74" i="7"/>
  <c r="G74" i="7" s="1"/>
  <c r="G73" i="7"/>
  <c r="D73" i="7"/>
  <c r="D72" i="7"/>
  <c r="G72" i="7" s="1"/>
  <c r="D71" i="7"/>
  <c r="G71" i="7" s="1"/>
  <c r="D70" i="7"/>
  <c r="G70" i="7" s="1"/>
  <c r="G69" i="7"/>
  <c r="D69" i="7"/>
  <c r="D68" i="7" s="1"/>
  <c r="G68" i="7" s="1"/>
  <c r="F68" i="7"/>
  <c r="E68" i="7"/>
  <c r="C68" i="7"/>
  <c r="B68" i="7"/>
  <c r="G66" i="7"/>
  <c r="D66" i="7"/>
  <c r="D65" i="7"/>
  <c r="G65" i="7" s="1"/>
  <c r="D64" i="7"/>
  <c r="G64" i="7" s="1"/>
  <c r="D63" i="7"/>
  <c r="G63" i="7" s="1"/>
  <c r="G62" i="7"/>
  <c r="D62" i="7"/>
  <c r="D61" i="7"/>
  <c r="D59" i="7" s="1"/>
  <c r="G59" i="7" s="1"/>
  <c r="D60" i="7"/>
  <c r="G60" i="7" s="1"/>
  <c r="F59" i="7"/>
  <c r="E59" i="7"/>
  <c r="E48" i="7" s="1"/>
  <c r="C59" i="7"/>
  <c r="B59" i="7"/>
  <c r="D57" i="7"/>
  <c r="G57" i="7" s="1"/>
  <c r="D56" i="7"/>
  <c r="G56" i="7" s="1"/>
  <c r="G55" i="7"/>
  <c r="D55" i="7"/>
  <c r="D54" i="7"/>
  <c r="G54" i="7" s="1"/>
  <c r="D53" i="7"/>
  <c r="G53" i="7" s="1"/>
  <c r="D52" i="7"/>
  <c r="G52" i="7" s="1"/>
  <c r="G51" i="7"/>
  <c r="D51" i="7"/>
  <c r="D50" i="7"/>
  <c r="D49" i="7" s="1"/>
  <c r="F49" i="7"/>
  <c r="E49" i="7"/>
  <c r="C49" i="7"/>
  <c r="C48" i="7" s="1"/>
  <c r="B49" i="7"/>
  <c r="B48" i="7" s="1"/>
  <c r="F48" i="7"/>
  <c r="G46" i="7"/>
  <c r="D46" i="7"/>
  <c r="D45" i="7"/>
  <c r="G45" i="7" s="1"/>
  <c r="D44" i="7"/>
  <c r="G44" i="7" s="1"/>
  <c r="D43" i="7"/>
  <c r="G43" i="7" s="1"/>
  <c r="G42" i="7"/>
  <c r="F42" i="7"/>
  <c r="E42" i="7"/>
  <c r="D42" i="7"/>
  <c r="C42" i="7"/>
  <c r="B42" i="7"/>
  <c r="D40" i="7"/>
  <c r="G40" i="7" s="1"/>
  <c r="G39" i="7"/>
  <c r="D39" i="7"/>
  <c r="D38" i="7"/>
  <c r="G38" i="7" s="1"/>
  <c r="D37" i="7"/>
  <c r="G37" i="7" s="1"/>
  <c r="D36" i="7"/>
  <c r="G36" i="7" s="1"/>
  <c r="G35" i="7"/>
  <c r="D35" i="7"/>
  <c r="D34" i="7"/>
  <c r="G34" i="7" s="1"/>
  <c r="D33" i="7"/>
  <c r="G33" i="7" s="1"/>
  <c r="D32" i="7"/>
  <c r="G32" i="7" s="1"/>
  <c r="G31" i="7"/>
  <c r="F31" i="7"/>
  <c r="E31" i="7"/>
  <c r="D31" i="7"/>
  <c r="C31" i="7"/>
  <c r="B31" i="7"/>
  <c r="D29" i="7"/>
  <c r="G29" i="7" s="1"/>
  <c r="G28" i="7"/>
  <c r="D28" i="7"/>
  <c r="D27" i="7"/>
  <c r="G27" i="7" s="1"/>
  <c r="D26" i="7"/>
  <c r="G26" i="7" s="1"/>
  <c r="D25" i="7"/>
  <c r="G25" i="7" s="1"/>
  <c r="G24" i="7"/>
  <c r="D24" i="7"/>
  <c r="D23" i="7"/>
  <c r="D22" i="7" s="1"/>
  <c r="G22" i="7" s="1"/>
  <c r="F22" i="7"/>
  <c r="E22" i="7"/>
  <c r="C22" i="7"/>
  <c r="C11" i="7" s="1"/>
  <c r="C85" i="7" s="1"/>
  <c r="B22" i="7"/>
  <c r="B11" i="7" s="1"/>
  <c r="B85" i="7" s="1"/>
  <c r="D20" i="7"/>
  <c r="G20" i="7" s="1"/>
  <c r="D19" i="7"/>
  <c r="G19" i="7" s="1"/>
  <c r="D18" i="7"/>
  <c r="G18" i="7" s="1"/>
  <c r="G17" i="7"/>
  <c r="D17" i="7"/>
  <c r="D16" i="7"/>
  <c r="G16" i="7" s="1"/>
  <c r="D15" i="7"/>
  <c r="G15" i="7" s="1"/>
  <c r="D14" i="7"/>
  <c r="G14" i="7" s="1"/>
  <c r="G13" i="7"/>
  <c r="D13" i="7"/>
  <c r="D12" i="7" s="1"/>
  <c r="F12" i="7"/>
  <c r="F11" i="7" s="1"/>
  <c r="F85" i="7" s="1"/>
  <c r="E12" i="7"/>
  <c r="C12" i="7"/>
  <c r="B12" i="7"/>
  <c r="E11" i="7"/>
  <c r="E85" i="7" s="1"/>
  <c r="H66" i="6"/>
  <c r="H65" i="6"/>
  <c r="H62" i="6"/>
  <c r="E62" i="6"/>
  <c r="E61" i="6"/>
  <c r="H61" i="6" s="1"/>
  <c r="E60" i="6"/>
  <c r="H60" i="6" s="1"/>
  <c r="E59" i="6"/>
  <c r="H59" i="6" s="1"/>
  <c r="H58" i="6"/>
  <c r="E58" i="6"/>
  <c r="E57" i="6"/>
  <c r="H57" i="6" s="1"/>
  <c r="E55" i="6"/>
  <c r="H55" i="6" s="1"/>
  <c r="E54" i="6"/>
  <c r="H54" i="6" s="1"/>
  <c r="E53" i="6"/>
  <c r="H53" i="6" s="1"/>
  <c r="H52" i="6"/>
  <c r="E52" i="6"/>
  <c r="E51" i="6"/>
  <c r="H51" i="6" s="1"/>
  <c r="E50" i="6"/>
  <c r="H50" i="6" s="1"/>
  <c r="E49" i="6"/>
  <c r="H49" i="6" s="1"/>
  <c r="H48" i="6"/>
  <c r="E48" i="6"/>
  <c r="E47" i="6"/>
  <c r="H47" i="6" s="1"/>
  <c r="E46" i="6"/>
  <c r="H46" i="6" s="1"/>
  <c r="E45" i="6"/>
  <c r="H45" i="6" s="1"/>
  <c r="H44" i="6"/>
  <c r="E44" i="6"/>
  <c r="E43" i="6"/>
  <c r="H43" i="6" s="1"/>
  <c r="E42" i="6"/>
  <c r="H42" i="6" s="1"/>
  <c r="E41" i="6"/>
  <c r="H41" i="6" s="1"/>
  <c r="H40" i="6"/>
  <c r="E40" i="6"/>
  <c r="E39" i="6"/>
  <c r="H39" i="6" s="1"/>
  <c r="E38" i="6"/>
  <c r="H38" i="6" s="1"/>
  <c r="E37" i="6"/>
  <c r="H37" i="6" s="1"/>
  <c r="H36" i="6"/>
  <c r="E36" i="6"/>
  <c r="E35" i="6"/>
  <c r="H35" i="6" s="1"/>
  <c r="E34" i="6"/>
  <c r="H34" i="6" s="1"/>
  <c r="E33" i="6"/>
  <c r="H33" i="6" s="1"/>
  <c r="H32" i="6"/>
  <c r="E32" i="6"/>
  <c r="E31" i="6"/>
  <c r="H31" i="6" s="1"/>
  <c r="E30" i="6"/>
  <c r="H30" i="6" s="1"/>
  <c r="E29" i="6"/>
  <c r="H29" i="6" s="1"/>
  <c r="H28" i="6"/>
  <c r="E28" i="6"/>
  <c r="E27" i="6"/>
  <c r="H27" i="6" s="1"/>
  <c r="E26" i="6"/>
  <c r="H26" i="6" s="1"/>
  <c r="E25" i="6"/>
  <c r="H25" i="6" s="1"/>
  <c r="H24" i="6"/>
  <c r="E24" i="6"/>
  <c r="E23" i="6"/>
  <c r="H23" i="6" s="1"/>
  <c r="E22" i="6"/>
  <c r="H22" i="6" s="1"/>
  <c r="E21" i="6"/>
  <c r="H21" i="6" s="1"/>
  <c r="H20" i="6"/>
  <c r="E20" i="6"/>
  <c r="E19" i="6"/>
  <c r="H19" i="6" s="1"/>
  <c r="E18" i="6"/>
  <c r="H18" i="6" s="1"/>
  <c r="E17" i="6"/>
  <c r="H17" i="6" s="1"/>
  <c r="H16" i="6"/>
  <c r="E16" i="6"/>
  <c r="E15" i="6"/>
  <c r="H15" i="6" s="1"/>
  <c r="E14" i="6"/>
  <c r="H14" i="6" s="1"/>
  <c r="E13" i="6"/>
  <c r="H13" i="6" s="1"/>
  <c r="H12" i="6"/>
  <c r="E12" i="6"/>
  <c r="E11" i="6"/>
  <c r="H11" i="6" s="1"/>
  <c r="E10" i="6"/>
  <c r="H10" i="6" s="1"/>
  <c r="G9" i="6"/>
  <c r="F9" i="6"/>
  <c r="E9" i="6"/>
  <c r="D9" i="6"/>
  <c r="C9" i="6"/>
  <c r="F158" i="5"/>
  <c r="I158" i="5" s="1"/>
  <c r="F157" i="5"/>
  <c r="I157" i="5" s="1"/>
  <c r="F156" i="5"/>
  <c r="I156" i="5" s="1"/>
  <c r="F155" i="5"/>
  <c r="I155" i="5" s="1"/>
  <c r="F154" i="5"/>
  <c r="F151" i="5" s="1"/>
  <c r="I151" i="5" s="1"/>
  <c r="F153" i="5"/>
  <c r="I153" i="5" s="1"/>
  <c r="F152" i="5"/>
  <c r="I152" i="5" s="1"/>
  <c r="H151" i="5"/>
  <c r="G151" i="5"/>
  <c r="E151" i="5"/>
  <c r="D151" i="5"/>
  <c r="F150" i="5"/>
  <c r="I150" i="5" s="1"/>
  <c r="F149" i="5"/>
  <c r="I149" i="5" s="1"/>
  <c r="F148" i="5"/>
  <c r="F147" i="5" s="1"/>
  <c r="I147" i="5" s="1"/>
  <c r="H147" i="5"/>
  <c r="G147" i="5"/>
  <c r="E147" i="5"/>
  <c r="D147" i="5"/>
  <c r="F146" i="5"/>
  <c r="I146" i="5" s="1"/>
  <c r="F145" i="5"/>
  <c r="I145" i="5" s="1"/>
  <c r="F144" i="5"/>
  <c r="I144" i="5" s="1"/>
  <c r="F143" i="5"/>
  <c r="I143" i="5" s="1"/>
  <c r="F142" i="5"/>
  <c r="I142" i="5" s="1"/>
  <c r="F141" i="5"/>
  <c r="I141" i="5" s="1"/>
  <c r="F140" i="5"/>
  <c r="I140" i="5" s="1"/>
  <c r="F139" i="5"/>
  <c r="F138" i="5" s="1"/>
  <c r="I138" i="5" s="1"/>
  <c r="H138" i="5"/>
  <c r="G138" i="5"/>
  <c r="E138" i="5"/>
  <c r="D138" i="5"/>
  <c r="F137" i="5"/>
  <c r="I137" i="5" s="1"/>
  <c r="F136" i="5"/>
  <c r="F134" i="5" s="1"/>
  <c r="I134" i="5" s="1"/>
  <c r="F135" i="5"/>
  <c r="I135" i="5" s="1"/>
  <c r="H134" i="5"/>
  <c r="G134" i="5"/>
  <c r="E134" i="5"/>
  <c r="D134" i="5"/>
  <c r="F133" i="5"/>
  <c r="I133" i="5" s="1"/>
  <c r="F132" i="5"/>
  <c r="I132" i="5" s="1"/>
  <c r="F131" i="5"/>
  <c r="I131" i="5" s="1"/>
  <c r="F130" i="5"/>
  <c r="I130" i="5" s="1"/>
  <c r="F129" i="5"/>
  <c r="I129" i="5" s="1"/>
  <c r="F128" i="5"/>
  <c r="I128" i="5" s="1"/>
  <c r="F127" i="5"/>
  <c r="I127" i="5" s="1"/>
  <c r="F126" i="5"/>
  <c r="F124" i="5" s="1"/>
  <c r="I124" i="5" s="1"/>
  <c r="F125" i="5"/>
  <c r="I125" i="5" s="1"/>
  <c r="H124" i="5"/>
  <c r="G124" i="5"/>
  <c r="E124" i="5"/>
  <c r="D124" i="5"/>
  <c r="F123" i="5"/>
  <c r="I123" i="5" s="1"/>
  <c r="F122" i="5"/>
  <c r="I122" i="5" s="1"/>
  <c r="F121" i="5"/>
  <c r="I121" i="5" s="1"/>
  <c r="F120" i="5"/>
  <c r="I120" i="5" s="1"/>
  <c r="F119" i="5"/>
  <c r="I119" i="5" s="1"/>
  <c r="F118" i="5"/>
  <c r="I118" i="5" s="1"/>
  <c r="F117" i="5"/>
  <c r="I117" i="5" s="1"/>
  <c r="F116" i="5"/>
  <c r="F114" i="5" s="1"/>
  <c r="I114" i="5" s="1"/>
  <c r="F115" i="5"/>
  <c r="I115" i="5" s="1"/>
  <c r="H114" i="5"/>
  <c r="G114" i="5"/>
  <c r="E114" i="5"/>
  <c r="D114" i="5"/>
  <c r="F113" i="5"/>
  <c r="I113" i="5" s="1"/>
  <c r="F112" i="5"/>
  <c r="I112" i="5" s="1"/>
  <c r="F111" i="5"/>
  <c r="I111" i="5" s="1"/>
  <c r="F110" i="5"/>
  <c r="I110" i="5" s="1"/>
  <c r="F109" i="5"/>
  <c r="I109" i="5" s="1"/>
  <c r="F108" i="5"/>
  <c r="I108" i="5" s="1"/>
  <c r="F107" i="5"/>
  <c r="I107" i="5" s="1"/>
  <c r="F106" i="5"/>
  <c r="F104" i="5" s="1"/>
  <c r="I104" i="5" s="1"/>
  <c r="F105" i="5"/>
  <c r="I105" i="5" s="1"/>
  <c r="H104" i="5"/>
  <c r="G104" i="5"/>
  <c r="E104" i="5"/>
  <c r="E85" i="5" s="1"/>
  <c r="D104" i="5"/>
  <c r="F103" i="5"/>
  <c r="I103" i="5" s="1"/>
  <c r="F102" i="5"/>
  <c r="I102" i="5" s="1"/>
  <c r="F101" i="5"/>
  <c r="I101" i="5" s="1"/>
  <c r="F100" i="5"/>
  <c r="I100" i="5" s="1"/>
  <c r="F99" i="5"/>
  <c r="I99" i="5" s="1"/>
  <c r="F98" i="5"/>
  <c r="I98" i="5" s="1"/>
  <c r="F97" i="5"/>
  <c r="I97" i="5" s="1"/>
  <c r="F96" i="5"/>
  <c r="F94" i="5" s="1"/>
  <c r="I94" i="5" s="1"/>
  <c r="F95" i="5"/>
  <c r="I95" i="5" s="1"/>
  <c r="H94" i="5"/>
  <c r="G94" i="5"/>
  <c r="E94" i="5"/>
  <c r="D94" i="5"/>
  <c r="F93" i="5"/>
  <c r="I93" i="5" s="1"/>
  <c r="F92" i="5"/>
  <c r="I92" i="5" s="1"/>
  <c r="F91" i="5"/>
  <c r="I91" i="5" s="1"/>
  <c r="F90" i="5"/>
  <c r="I90" i="5" s="1"/>
  <c r="F89" i="5"/>
  <c r="I89" i="5" s="1"/>
  <c r="F88" i="5"/>
  <c r="I88" i="5" s="1"/>
  <c r="F87" i="5"/>
  <c r="F86" i="5" s="1"/>
  <c r="H86" i="5"/>
  <c r="H85" i="5" s="1"/>
  <c r="G86" i="5"/>
  <c r="E86" i="5"/>
  <c r="D86" i="5"/>
  <c r="D85" i="5" s="1"/>
  <c r="G85" i="5"/>
  <c r="F83" i="5"/>
  <c r="I83" i="5" s="1"/>
  <c r="F82" i="5"/>
  <c r="I82" i="5" s="1"/>
  <c r="F81" i="5"/>
  <c r="I81" i="5" s="1"/>
  <c r="F80" i="5"/>
  <c r="I80" i="5" s="1"/>
  <c r="F79" i="5"/>
  <c r="I79" i="5" s="1"/>
  <c r="F78" i="5"/>
  <c r="I78" i="5" s="1"/>
  <c r="F77" i="5"/>
  <c r="F76" i="5" s="1"/>
  <c r="I76" i="5" s="1"/>
  <c r="H76" i="5"/>
  <c r="G76" i="5"/>
  <c r="E76" i="5"/>
  <c r="D76" i="5"/>
  <c r="F75" i="5"/>
  <c r="I75" i="5" s="1"/>
  <c r="F74" i="5"/>
  <c r="I74" i="5" s="1"/>
  <c r="F73" i="5"/>
  <c r="I73" i="5" s="1"/>
  <c r="H72" i="5"/>
  <c r="G72" i="5"/>
  <c r="F72" i="5"/>
  <c r="I72" i="5" s="1"/>
  <c r="E72" i="5"/>
  <c r="D72" i="5"/>
  <c r="F71" i="5"/>
  <c r="I71" i="5" s="1"/>
  <c r="F70" i="5"/>
  <c r="I70" i="5" s="1"/>
  <c r="F69" i="5"/>
  <c r="I69" i="5" s="1"/>
  <c r="F68" i="5"/>
  <c r="I68" i="5" s="1"/>
  <c r="F67" i="5"/>
  <c r="I67" i="5" s="1"/>
  <c r="F66" i="5"/>
  <c r="I66" i="5" s="1"/>
  <c r="F65" i="5"/>
  <c r="F63" i="5" s="1"/>
  <c r="I63" i="5" s="1"/>
  <c r="F64" i="5"/>
  <c r="I64" i="5" s="1"/>
  <c r="H63" i="5"/>
  <c r="G63" i="5"/>
  <c r="E63" i="5"/>
  <c r="D63" i="5"/>
  <c r="F62" i="5"/>
  <c r="I62" i="5" s="1"/>
  <c r="F61" i="5"/>
  <c r="I61" i="5" s="1"/>
  <c r="F60" i="5"/>
  <c r="F59" i="5" s="1"/>
  <c r="I59" i="5" s="1"/>
  <c r="H59" i="5"/>
  <c r="G59" i="5"/>
  <c r="E59" i="5"/>
  <c r="D59" i="5"/>
  <c r="F58" i="5"/>
  <c r="I58" i="5" s="1"/>
  <c r="F57" i="5"/>
  <c r="I57" i="5" s="1"/>
  <c r="F56" i="5"/>
  <c r="I56" i="5" s="1"/>
  <c r="F55" i="5"/>
  <c r="I55" i="5" s="1"/>
  <c r="F54" i="5"/>
  <c r="I54" i="5" s="1"/>
  <c r="F53" i="5"/>
  <c r="I53" i="5" s="1"/>
  <c r="F52" i="5"/>
  <c r="I52" i="5" s="1"/>
  <c r="F51" i="5"/>
  <c r="F49" i="5" s="1"/>
  <c r="F50" i="5"/>
  <c r="I50" i="5" s="1"/>
  <c r="H49" i="5"/>
  <c r="G49" i="5"/>
  <c r="E49" i="5"/>
  <c r="D49" i="5"/>
  <c r="F48" i="5"/>
  <c r="I48" i="5" s="1"/>
  <c r="F47" i="5"/>
  <c r="I47" i="5" s="1"/>
  <c r="F46" i="5"/>
  <c r="I46" i="5" s="1"/>
  <c r="F45" i="5"/>
  <c r="I45" i="5" s="1"/>
  <c r="F44" i="5"/>
  <c r="I44" i="5" s="1"/>
  <c r="F43" i="5"/>
  <c r="I43" i="5" s="1"/>
  <c r="F42" i="5"/>
  <c r="I42" i="5" s="1"/>
  <c r="F41" i="5"/>
  <c r="I41" i="5" s="1"/>
  <c r="F40" i="5"/>
  <c r="F39" i="5" s="1"/>
  <c r="H39" i="5"/>
  <c r="G39" i="5"/>
  <c r="E39" i="5"/>
  <c r="D39" i="5"/>
  <c r="F38" i="5"/>
  <c r="I38" i="5" s="1"/>
  <c r="F37" i="5"/>
  <c r="I37" i="5" s="1"/>
  <c r="F36" i="5"/>
  <c r="I36" i="5" s="1"/>
  <c r="F35" i="5"/>
  <c r="I35" i="5" s="1"/>
  <c r="F34" i="5"/>
  <c r="I34" i="5" s="1"/>
  <c r="F33" i="5"/>
  <c r="I33" i="5" s="1"/>
  <c r="F32" i="5"/>
  <c r="I32" i="5" s="1"/>
  <c r="F31" i="5"/>
  <c r="I31" i="5" s="1"/>
  <c r="F30" i="5"/>
  <c r="F29" i="5" s="1"/>
  <c r="H29" i="5"/>
  <c r="G29" i="5"/>
  <c r="E29" i="5"/>
  <c r="D29" i="5"/>
  <c r="F28" i="5"/>
  <c r="I28" i="5" s="1"/>
  <c r="F27" i="5"/>
  <c r="I27" i="5" s="1"/>
  <c r="F26" i="5"/>
  <c r="I26" i="5" s="1"/>
  <c r="F25" i="5"/>
  <c r="I25" i="5" s="1"/>
  <c r="F24" i="5"/>
  <c r="I24" i="5" s="1"/>
  <c r="F23" i="5"/>
  <c r="I23" i="5" s="1"/>
  <c r="F22" i="5"/>
  <c r="I22" i="5" s="1"/>
  <c r="F21" i="5"/>
  <c r="I21" i="5" s="1"/>
  <c r="F20" i="5"/>
  <c r="F19" i="5" s="1"/>
  <c r="H19" i="5"/>
  <c r="G19" i="5"/>
  <c r="E19" i="5"/>
  <c r="D19" i="5"/>
  <c r="F18" i="5"/>
  <c r="I18" i="5" s="1"/>
  <c r="F17" i="5"/>
  <c r="I17" i="5" s="1"/>
  <c r="F16" i="5"/>
  <c r="I16" i="5" s="1"/>
  <c r="F15" i="5"/>
  <c r="I15" i="5" s="1"/>
  <c r="F14" i="5"/>
  <c r="I14" i="5" s="1"/>
  <c r="F13" i="5"/>
  <c r="F11" i="5" s="1"/>
  <c r="F12" i="5"/>
  <c r="I12" i="5" s="1"/>
  <c r="H11" i="5"/>
  <c r="H10" i="5" s="1"/>
  <c r="H160" i="5" s="1"/>
  <c r="G11" i="5"/>
  <c r="G10" i="5" s="1"/>
  <c r="G160" i="5" s="1"/>
  <c r="E11" i="5"/>
  <c r="E10" i="5" s="1"/>
  <c r="D11" i="5"/>
  <c r="D10" i="5" s="1"/>
  <c r="D160" i="5" s="1"/>
  <c r="G77" i="4"/>
  <c r="F77" i="4"/>
  <c r="D77" i="4"/>
  <c r="C77" i="4"/>
  <c r="H76" i="4"/>
  <c r="E76" i="4"/>
  <c r="H75" i="4"/>
  <c r="H77" i="4" s="1"/>
  <c r="E75" i="4"/>
  <c r="E77" i="4" s="1"/>
  <c r="H70" i="4"/>
  <c r="H69" i="4" s="1"/>
  <c r="E70" i="4"/>
  <c r="E69" i="4" s="1"/>
  <c r="G69" i="4"/>
  <c r="F69" i="4"/>
  <c r="D69" i="4"/>
  <c r="C69" i="4"/>
  <c r="G67" i="4"/>
  <c r="H65" i="4"/>
  <c r="E65" i="4"/>
  <c r="H64" i="4"/>
  <c r="E64" i="4"/>
  <c r="H63" i="4"/>
  <c r="E63" i="4"/>
  <c r="H62" i="4"/>
  <c r="E62" i="4"/>
  <c r="H61" i="4"/>
  <c r="G61" i="4"/>
  <c r="F61" i="4"/>
  <c r="E61" i="4"/>
  <c r="D61" i="4"/>
  <c r="C61" i="4"/>
  <c r="H60" i="4"/>
  <c r="E60" i="4"/>
  <c r="H59" i="4"/>
  <c r="E59" i="4"/>
  <c r="H58" i="4"/>
  <c r="H56" i="4" s="1"/>
  <c r="E58" i="4"/>
  <c r="E56" i="4" s="1"/>
  <c r="H57" i="4"/>
  <c r="E57" i="4"/>
  <c r="G56" i="4"/>
  <c r="F56" i="4"/>
  <c r="D56" i="4"/>
  <c r="C56" i="4"/>
  <c r="H55" i="4"/>
  <c r="E55" i="4"/>
  <c r="H54" i="4"/>
  <c r="E54" i="4"/>
  <c r="H53" i="4"/>
  <c r="E53" i="4"/>
  <c r="H52" i="4"/>
  <c r="E52" i="4"/>
  <c r="H51" i="4"/>
  <c r="E51" i="4"/>
  <c r="H50" i="4"/>
  <c r="E50" i="4"/>
  <c r="H49" i="4"/>
  <c r="E49" i="4"/>
  <c r="H48" i="4"/>
  <c r="H47" i="4" s="1"/>
  <c r="H67" i="4" s="1"/>
  <c r="E48" i="4"/>
  <c r="E47" i="4" s="1"/>
  <c r="G47" i="4"/>
  <c r="F47" i="4"/>
  <c r="F67" i="4" s="1"/>
  <c r="D47" i="4"/>
  <c r="D67" i="4" s="1"/>
  <c r="C47" i="4"/>
  <c r="C67" i="4" s="1"/>
  <c r="H40" i="4"/>
  <c r="E40" i="4"/>
  <c r="H39" i="4"/>
  <c r="H38" i="4" s="1"/>
  <c r="E39" i="4"/>
  <c r="E38" i="4" s="1"/>
  <c r="G38" i="4"/>
  <c r="F38" i="4"/>
  <c r="D38" i="4"/>
  <c r="C38" i="4"/>
  <c r="H37" i="4"/>
  <c r="H36" i="4" s="1"/>
  <c r="E37" i="4"/>
  <c r="E36" i="4" s="1"/>
  <c r="G36" i="4"/>
  <c r="F36" i="4"/>
  <c r="D36" i="4"/>
  <c r="C36" i="4"/>
  <c r="H35" i="4"/>
  <c r="E35" i="4"/>
  <c r="H34" i="4"/>
  <c r="E34" i="4"/>
  <c r="H33" i="4"/>
  <c r="E33" i="4"/>
  <c r="H32" i="4"/>
  <c r="E32" i="4"/>
  <c r="H31" i="4"/>
  <c r="H29" i="4" s="1"/>
  <c r="E31" i="4"/>
  <c r="E29" i="4" s="1"/>
  <c r="H30" i="4"/>
  <c r="E30" i="4"/>
  <c r="G29" i="4"/>
  <c r="F29" i="4"/>
  <c r="D29" i="4"/>
  <c r="C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E17" i="4" s="1"/>
  <c r="H17" i="4"/>
  <c r="G17" i="4"/>
  <c r="G42" i="4" s="1"/>
  <c r="G72" i="4" s="1"/>
  <c r="F17" i="4"/>
  <c r="F42" i="4" s="1"/>
  <c r="F72" i="4" s="1"/>
  <c r="D17" i="4"/>
  <c r="D42" i="4" s="1"/>
  <c r="D72" i="4" s="1"/>
  <c r="C17" i="4"/>
  <c r="C42" i="4" s="1"/>
  <c r="C72" i="4" s="1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G49" i="7" l="1"/>
  <c r="D48" i="7"/>
  <c r="G48" i="7" s="1"/>
  <c r="G12" i="7"/>
  <c r="G11" i="7" s="1"/>
  <c r="D11" i="7"/>
  <c r="D85" i="7" s="1"/>
  <c r="G23" i="7"/>
  <c r="G50" i="7"/>
  <c r="G61" i="7"/>
  <c r="H9" i="6"/>
  <c r="I86" i="5"/>
  <c r="I85" i="5" s="1"/>
  <c r="F85" i="5"/>
  <c r="F10" i="5"/>
  <c r="F160" i="5" s="1"/>
  <c r="E160" i="5"/>
  <c r="I13" i="5"/>
  <c r="I11" i="5" s="1"/>
  <c r="I65" i="5"/>
  <c r="I77" i="5"/>
  <c r="I96" i="5"/>
  <c r="I106" i="5"/>
  <c r="I116" i="5"/>
  <c r="I126" i="5"/>
  <c r="I136" i="5"/>
  <c r="I148" i="5"/>
  <c r="I154" i="5"/>
  <c r="I20" i="5"/>
  <c r="I19" i="5" s="1"/>
  <c r="I30" i="5"/>
  <c r="I29" i="5" s="1"/>
  <c r="I40" i="5"/>
  <c r="I39" i="5" s="1"/>
  <c r="I60" i="5"/>
  <c r="I87" i="5"/>
  <c r="I139" i="5"/>
  <c r="I51" i="5"/>
  <c r="I49" i="5" s="1"/>
  <c r="E42" i="4"/>
  <c r="H42" i="4"/>
  <c r="H72" i="4" s="1"/>
  <c r="E67" i="4"/>
  <c r="G85" i="7" l="1"/>
  <c r="I10" i="5"/>
  <c r="I160" i="5" s="1"/>
  <c r="E72" i="4"/>
  <c r="E67" i="6"/>
  <c r="D67" i="6"/>
  <c r="G67" i="6"/>
  <c r="D64" i="6"/>
  <c r="D56" i="6"/>
  <c r="C67" i="6"/>
  <c r="G64" i="6"/>
  <c r="G56" i="6"/>
  <c r="F67" i="6"/>
  <c r="F64" i="6"/>
  <c r="F56" i="6"/>
  <c r="E64" i="6"/>
  <c r="E56" i="6"/>
  <c r="C64" i="6"/>
  <c r="C56" i="6"/>
  <c r="H64" i="6"/>
  <c r="H56" i="6"/>
  <c r="H67" i="6"/>
</calcChain>
</file>

<file path=xl/sharedStrings.xml><?xml version="1.0" encoding="utf-8"?>
<sst xmlns="http://schemas.openxmlformats.org/spreadsheetml/2006/main" count="476" uniqueCount="299">
  <si>
    <t>MUNICIPIO DE TEPIC NAYARIT (a)</t>
  </si>
  <si>
    <t>Estado Analítico de Ingresos Detallado - LDF</t>
  </si>
  <si>
    <t>Del 1 de Enero al 31 de Marzo de 2020 (b)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</si>
  <si>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</si>
  <si>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</si>
  <si>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</si>
  <si>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</si>
  <si>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</si>
  <si>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</si>
  <si>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</si>
  <si>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</si>
  <si>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</si>
  <si>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</si>
  <si>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</si>
  <si>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</si>
  <si>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</si>
  <si>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</si>
  <si>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</si>
  <si>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</si>
  <si>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</si>
  <si>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</si>
  <si>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</si>
  <si>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</si>
  <si>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</si>
  <si>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</si>
  <si>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</si>
  <si>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</si>
  <si>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</si>
  <si>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</si>
  <si>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</si>
  <si>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</si>
  <si>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</si>
  <si>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</si>
  <si>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</si>
  <si>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</si>
  <si>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</si>
  <si>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</si>
  <si>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</si>
  <si>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</si>
  <si>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</si>
  <si>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</si>
  <si>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</si>
  <si>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</si>
  <si>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</si>
  <si>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</si>
  <si>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</si>
  <si>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</si>
  <si>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</si>
  <si>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</si>
  <si>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</si>
  <si>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</si>
  <si>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</si>
  <si>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</si>
  <si>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</si>
  <si>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</si>
  <si>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</si>
  <si>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</si>
  <si>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</si>
  <si>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</si>
  <si>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</si>
  <si>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</si>
  <si>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</si>
  <si>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</si>
  <si>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</si>
  <si>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</si>
  <si>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</si>
  <si>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</si>
  <si>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</si>
  <si>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</si>
  <si>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</si>
  <si>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</si>
  <si>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</si>
  <si>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</si>
  <si>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</si>
  <si>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</si>
  <si>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</si>
  <si>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</si>
  <si>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</si>
  <si>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</si>
  <si>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</si>
  <si>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</si>
  <si>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</si>
  <si>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</si>
  <si>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</si>
  <si>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</si>
  <si>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</si>
  <si>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</si>
  <si>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</si>
  <si>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</si>
  <si>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</si>
  <si>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</si>
  <si>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</si>
  <si>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</si>
  <si>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</si>
  <si>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</si>
  <si>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</si>
  <si>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</si>
  <si>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</si>
  <si>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</si>
  <si>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</si>
  <si>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</si>
  <si>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</si>
  <si>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</si>
  <si>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</si>
  <si>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</si>
  <si>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</si>
  <si>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</si>
  <si>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</si>
  <si>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</si>
  <si>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</si>
  <si>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</si>
  <si>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</si>
  <si>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</si>
  <si>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</si>
  <si>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</si>
  <si>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</si>
  <si>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</si>
  <si>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</si>
  <si>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</si>
  <si>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</si>
  <si>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</si>
  <si>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</si>
  <si>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</si>
  <si>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</si>
  <si>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</si>
  <si>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</si>
  <si>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</si>
  <si>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</si>
  <si>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</si>
  <si>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</si>
  <si>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</si>
  <si>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</si>
  <si>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</si>
  <si>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</si>
  <si>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</si>
  <si>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</si>
  <si>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</si>
  <si>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</si>
  <si>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</si>
  <si>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</si>
  <si>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</si>
  <si>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</si>
  <si>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</si>
  <si>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</si>
  <si>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</si>
  <si>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</si>
  <si>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</si>
  <si>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</si>
  <si>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</si>
  <si>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</si>
  <si>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</si>
  <si>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</si>
  <si>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</si>
  <si>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</si>
  <si>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</si>
  <si>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</si>
  <si>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</si>
  <si>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</si>
  <si>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</si>
  <si>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</si>
  <si>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</si>
  <si>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Pagado</t>
  </si>
  <si>
    <t>I. Gasto No Etiquetado  (I=A+B+C+D+E+F+G+H)</t>
  </si>
  <si>
    <t>SINDICATURA</t>
  </si>
  <si>
    <t>COMISIONES A CABILDO</t>
  </si>
  <si>
    <t>OFICINA DE LA PRESIDENCIA</t>
  </si>
  <si>
    <t>COMUNICACION SOCIAL</t>
  </si>
  <si>
    <t>DESPACHO DEL GABINETE</t>
  </si>
  <si>
    <t>DESPACHO DEL SECRETARIO DEL AYUNTAMIENTO</t>
  </si>
  <si>
    <t>DIRECCION DE REGISTRO CIVIL</t>
  </si>
  <si>
    <t>DIRECCION DE PROTECCION CIVIL</t>
  </si>
  <si>
    <t>CONSEJERIA JURIDICA</t>
  </si>
  <si>
    <t>DESPACHO DEL TESORERO</t>
  </si>
  <si>
    <t>DIRECCION DE INGRESOS</t>
  </si>
  <si>
    <t>DIRECCION DE PROGRAMACION</t>
  </si>
  <si>
    <t>DIRECCION DE EGRESOS</t>
  </si>
  <si>
    <t>DIRECCION DE ADMINISTRACION</t>
  </si>
  <si>
    <t>DIRECCION DE RECURSOS HUMANOS</t>
  </si>
  <si>
    <t>DIRECCION DE INNOVACION GUBERNAMENTAL</t>
  </si>
  <si>
    <t>DIRECCION DE CATASTRO E IMPUESTO PREDIAL</t>
  </si>
  <si>
    <t>DESPACHO DEL DIRECTOR GENERAL DE SEGURIDAD PUBLICA</t>
  </si>
  <si>
    <t>DIRECCION DE POLICIA VIAL</t>
  </si>
  <si>
    <t>DIRECCION DE POLICIA PREVENTIVA</t>
  </si>
  <si>
    <t>DESPACHO DEL DIRECTOR GENERAL DE OBRAS PUBLICAS</t>
  </si>
  <si>
    <t>DIRECCION DE CONSERVACION Y MANTENIMIENTO</t>
  </si>
  <si>
    <t>DIRECCION DE CONSTRUCCION</t>
  </si>
  <si>
    <t>DESPACHO DEL DIRECTOR GENERAL DGDUE</t>
  </si>
  <si>
    <t>DIRECCION DE DESARROLLO URBANO</t>
  </si>
  <si>
    <t>DIRECCION DE ECOLOGIA Y PROTECCION AL MEDIO AMBIENTE</t>
  </si>
  <si>
    <t>DESPACHO DEL DIRECTOR GENERAL DE SERVICIOS PUBLICOS</t>
  </si>
  <si>
    <t>DIRECCION DE ASEO PUBLICO</t>
  </si>
  <si>
    <t>DIRECCION DE PARQUES Y JARDINES</t>
  </si>
  <si>
    <t>DESPACHO DEL DIRECTOR GENERAL DE BIENESTAR SOCIAL</t>
  </si>
  <si>
    <t>DIRECCION DE SANIDAD MUNICIPAL</t>
  </si>
  <si>
    <t>DIRECCION DE DESARROLLO SOCIAL</t>
  </si>
  <si>
    <t>DIRECCION DE DESARROLLO ECONOMICO Y TURISMO</t>
  </si>
  <si>
    <t>DIRECCION DE DESARROLLO RURAL</t>
  </si>
  <si>
    <t>CONTRALORIA MUNICIPAL</t>
  </si>
  <si>
    <t>COMISION DE DERECHOS HUMANOS</t>
  </si>
  <si>
    <t>DESARROLLO INTEGRAL PARA LA FAMILIA DIF</t>
  </si>
  <si>
    <t>IMPLAN</t>
  </si>
  <si>
    <t>SIAPA TEPIC</t>
  </si>
  <si>
    <t>FORTALECIMIENTO A LA TRANSVERSALIDAD</t>
  </si>
  <si>
    <t>PAICE</t>
  </si>
  <si>
    <t>PROGRAMA DE ADQUISICION DE MAQUINARIA Y EQUIPO PARA LA PRESTACION DE SERVICIOS PUBLICOS</t>
  </si>
  <si>
    <t>PROGRAMA DE CLAUSURA DEL SITIO DE DISPOSICION FINAL DE RESIDUOS SOLIDOS URBANOS</t>
  </si>
  <si>
    <t>PROGRAMA INTEGRAL DEL NUEVO SITIO DE DISPOSICION FINAL DE RESIDUOS SOLIDOS URBANOS</t>
  </si>
  <si>
    <t>PROGRAMA DE URBANIZACION CENTRO HISTORICO DE TEPIC</t>
  </si>
  <si>
    <t>PROGRAMA DE GASTOS Y COSTOS RELACIONADOS CON LA CONTRATACION DEL CREDITO</t>
  </si>
  <si>
    <t>II. Gasto Etiquetado     (II=A+B+C+D+E+F+G+H)</t>
  </si>
  <si>
    <t>FONDO IV</t>
  </si>
  <si>
    <t>FONDO III</t>
  </si>
  <si>
    <t>FORTASEG</t>
  </si>
  <si>
    <t>RAMO 23</t>
  </si>
  <si>
    <t>SUBSIDIOS PARA EL DESARROLLO SOCIAL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</si>
  <si>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</si>
  <si>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</si>
  <si>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</si>
  <si>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</si>
  <si>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</si>
  <si>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</si>
  <si>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</si>
  <si>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</si>
  <si>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</si>
  <si>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</si>
  <si>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</si>
  <si>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</si>
  <si>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</si>
  <si>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</si>
  <si>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</si>
  <si>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</si>
  <si>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</si>
  <si>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</si>
  <si>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</si>
  <si>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</si>
  <si>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</si>
  <si>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</si>
  <si>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</si>
  <si>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</si>
  <si>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</si>
  <si>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</si>
  <si>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</si>
  <si>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</si>
  <si>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</si>
  <si>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</si>
  <si>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</si>
  <si>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</si>
  <si>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</si>
  <si>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</si>
  <si>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</si>
  <si>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</si>
  <si>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</si>
  <si>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</si>
  <si>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</si>
  <si>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</si>
  <si>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</si>
  <si>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</si>
  <si>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</si>
  <si>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</si>
  <si>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</si>
  <si>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</si>
  <si>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</si>
  <si>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</si>
  <si>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</si>
  <si>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</si>
  <si>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TEPIC NAYARIT</t>
  </si>
  <si>
    <t>Endeudamiento Neto</t>
  </si>
  <si>
    <t>Del 01/01/2020 al 31/03/2020</t>
  </si>
  <si>
    <t/>
  </si>
  <si>
    <t>Identificación de Crédito o Instrumento</t>
  </si>
  <si>
    <t>Contratación/Colocación
A</t>
  </si>
  <si>
    <t>Amortización
B</t>
  </si>
  <si>
    <t>Endeudamiento Neto
C=A-B</t>
  </si>
  <si>
    <t>Créditos Bancarios</t>
  </si>
  <si>
    <t>Total Créditos Bancarios</t>
  </si>
  <si>
    <t>Otros Instrumentos de Deuda</t>
  </si>
  <si>
    <t>Total Otros Instrumentos de Deuda</t>
  </si>
  <si>
    <t>Total</t>
  </si>
  <si>
    <t>Indicadores de Postura Fiscal</t>
  </si>
  <si>
    <t>I. Ingresos Presupuestarios (I=1+2)</t>
  </si>
  <si>
    <t>1. Ingresos del Gobierno de la Entidad Federativa</t>
  </si>
  <si>
    <t>2. Ingresos del Sector Paraestatal</t>
  </si>
  <si>
    <t>II. Egresos Presupuestarios (II=3+4)</t>
  </si>
  <si>
    <t>3. Egresos del Gobierno de la Entidad Federativa</t>
  </si>
  <si>
    <t>4. Egresos del Sector Paraestatal</t>
  </si>
  <si>
    <t>III. Balance Presupuestario (Superávit o Déficit) (III = I - II)</t>
  </si>
  <si>
    <t>Estimado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</si>
  <si>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</si>
  <si>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</si>
  <si>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</si>
  <si>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</si>
  <si>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</si>
  <si>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</si>
  <si>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Intereses de la Deuda</t>
  </si>
  <si>
    <t>BANCO BANORTE, S.A.</t>
  </si>
  <si>
    <t>BANCO MERCANTIL DEL NORTE, S.A.</t>
  </si>
  <si>
    <t>Total de Intereses de Créditos Bancarios</t>
  </si>
  <si>
    <t>Total de Intereses de Otros Instrumentos de Deuda</t>
  </si>
  <si>
    <t>Page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</si>
</sst>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&quot;$&quot;#,##0.00;\-&quot;$&quot;#,##0.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rgb="FF000000"/>
      <name val="Tahoma"/>
    </font>
    <font>
      <b/>
      <sz val="12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sz val="8"/>
      <color rgb="FF000000"/>
      <name val="Arial"/>
    </font>
    <font>
      <sz val="7"/>
      <color rgb="FF000000"/>
      <name val="Arial"/>
    </font>
    <font>
      <b/>
      <sz val="10"/>
      <color rgb="FF000000"/>
      <name val="Arial"/>
    </font>
    <font>
      <sz val="8.25"/>
      <color rgb="FF000000"/>
      <name val="Arial"/>
    </font>
    <font>
      <b/>
      <sz val="8.25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rgb="FFDCDCDC"/>
      </patternFill>
    </fill>
    <fill>
      <patternFill patternType="solid">
        <fgColor rgb="FFD3D3D3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3" fillId="0" borderId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left" vertical="center" indent="1"/>
    </xf>
    <xf numFmtId="164" fontId="1" fillId="0" borderId="13" xfId="0" applyNumberFormat="1" applyFont="1" applyBorder="1" applyAlignment="1">
      <alignment horizontal="left" vertical="center" wrapText="1" indent="1"/>
    </xf>
    <xf numFmtId="164" fontId="1" fillId="0" borderId="15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left" vertical="center" indent="3"/>
    </xf>
    <xf numFmtId="164" fontId="1" fillId="0" borderId="13" xfId="0" applyNumberFormat="1" applyFont="1" applyBorder="1" applyAlignment="1">
      <alignment horizontal="left" vertical="center" wrapText="1" indent="3"/>
    </xf>
    <xf numFmtId="164" fontId="1" fillId="0" borderId="13" xfId="0" applyNumberFormat="1" applyFont="1" applyBorder="1" applyAlignment="1">
      <alignment horizontal="left" vertical="center"/>
    </xf>
    <xf numFmtId="164" fontId="2" fillId="0" borderId="13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justify" vertical="center"/>
    </xf>
    <xf numFmtId="164" fontId="1" fillId="0" borderId="16" xfId="0" applyNumberFormat="1" applyFont="1" applyBorder="1" applyAlignment="1">
      <alignment horizontal="left" vertical="center" indent="1"/>
    </xf>
    <xf numFmtId="164" fontId="1" fillId="0" borderId="17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justify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3"/>
    </xf>
    <xf numFmtId="0" fontId="1" fillId="0" borderId="5" xfId="0" applyFont="1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14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 indent="1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0" fontId="1" fillId="0" borderId="0" xfId="0" applyFont="1" applyBorder="1"/>
    <xf numFmtId="0" fontId="2" fillId="0" borderId="13" xfId="0" applyFont="1" applyBorder="1" applyAlignment="1">
      <alignment horizontal="left" vertical="center" wrapText="1" indent="1"/>
    </xf>
    <xf numFmtId="164" fontId="2" fillId="0" borderId="5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justify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0" fontId="1" fillId="0" borderId="25" xfId="0" applyFont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/>
    </xf>
    <xf numFmtId="164" fontId="2" fillId="0" borderId="5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164" fontId="1" fillId="0" borderId="5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 indent="2"/>
    </xf>
    <xf numFmtId="0" fontId="1" fillId="0" borderId="16" xfId="0" applyFont="1" applyBorder="1" applyAlignment="1">
      <alignment horizontal="left" vertical="center" indent="2"/>
    </xf>
    <xf numFmtId="164" fontId="1" fillId="0" borderId="17" xfId="0" applyNumberFormat="1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164" fontId="1" fillId="0" borderId="8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 indent="2"/>
    </xf>
    <xf numFmtId="0" fontId="1" fillId="0" borderId="4" xfId="0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6" xfId="0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3" fillId="3" borderId="0" xfId="1" applyFill="1" applyAlignment="1">
      <alignment horizontal="left" vertical="top" wrapText="1"/>
    </xf>
    <xf numFmtId="0" fontId="4" fillId="3" borderId="0" xfId="1" applyFont="1" applyFill="1" applyBorder="1" applyAlignment="1">
      <alignment horizontal="center" vertical="top" wrapText="1"/>
    </xf>
    <xf numFmtId="0" fontId="3" fillId="3" borderId="0" xfId="1" applyFill="1" applyAlignment="1">
      <alignment horizontal="left" vertical="top" wrapText="1"/>
    </xf>
    <xf numFmtId="0" fontId="5" fillId="3" borderId="0" xfId="1" applyFont="1" applyFill="1" applyBorder="1" applyAlignment="1">
      <alignment horizontal="center" vertical="top" wrapText="1"/>
    </xf>
    <xf numFmtId="0" fontId="6" fillId="3" borderId="0" xfId="1" applyFont="1" applyFill="1" applyBorder="1" applyAlignment="1">
      <alignment horizontal="left" wrapText="1"/>
    </xf>
    <xf numFmtId="0" fontId="7" fillId="3" borderId="0" xfId="1" applyFont="1" applyFill="1" applyBorder="1" applyAlignment="1">
      <alignment horizontal="center" wrapText="1"/>
    </xf>
    <xf numFmtId="0" fontId="8" fillId="3" borderId="0" xfId="1" applyFont="1" applyFill="1" applyBorder="1" applyAlignment="1">
      <alignment horizontal="right" wrapText="1"/>
    </xf>
    <xf numFmtId="0" fontId="9" fillId="4" borderId="0" xfId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wrapText="1"/>
    </xf>
    <xf numFmtId="0" fontId="9" fillId="4" borderId="0" xfId="1" applyFont="1" applyFill="1" applyBorder="1" applyAlignment="1">
      <alignment horizontal="center" vertical="top" wrapText="1"/>
    </xf>
    <xf numFmtId="0" fontId="10" fillId="3" borderId="0" xfId="1" applyFont="1" applyFill="1" applyBorder="1" applyAlignment="1">
      <alignment horizontal="left" vertical="top" wrapText="1"/>
    </xf>
    <xf numFmtId="165" fontId="10" fillId="3" borderId="0" xfId="1" applyNumberFormat="1" applyFont="1" applyFill="1" applyBorder="1" applyAlignment="1">
      <alignment horizontal="right" vertical="top" wrapText="1"/>
    </xf>
    <xf numFmtId="165" fontId="10" fillId="3" borderId="0" xfId="1" applyNumberFormat="1" applyFont="1" applyFill="1" applyBorder="1" applyAlignment="1">
      <alignment horizontal="right" vertical="top" wrapText="1"/>
    </xf>
    <xf numFmtId="0" fontId="7" fillId="3" borderId="0" xfId="1" applyFont="1" applyFill="1" applyBorder="1" applyAlignment="1">
      <alignment horizontal="left" vertical="top" wrapText="1"/>
    </xf>
    <xf numFmtId="165" fontId="7" fillId="3" borderId="0" xfId="1" applyNumberFormat="1" applyFont="1" applyFill="1" applyBorder="1" applyAlignment="1">
      <alignment horizontal="right" vertical="top" wrapText="1"/>
    </xf>
    <xf numFmtId="165" fontId="7" fillId="3" borderId="0" xfId="1" applyNumberFormat="1" applyFont="1" applyFill="1" applyBorder="1" applyAlignment="1">
      <alignment horizontal="right" vertical="top" wrapText="1"/>
    </xf>
    <xf numFmtId="0" fontId="11" fillId="3" borderId="0" xfId="1" applyFont="1" applyFill="1" applyBorder="1" applyAlignment="1">
      <alignment horizontal="left" vertical="top" wrapText="1"/>
    </xf>
    <xf numFmtId="165" fontId="11" fillId="3" borderId="0" xfId="1" applyNumberFormat="1" applyFont="1" applyFill="1" applyBorder="1" applyAlignment="1">
      <alignment horizontal="right" vertical="top" wrapText="1"/>
    </xf>
    <xf numFmtId="165" fontId="11" fillId="3" borderId="0" xfId="1" applyNumberFormat="1" applyFont="1" applyFill="1" applyBorder="1" applyAlignment="1">
      <alignment horizontal="right" vertical="top" wrapText="1"/>
    </xf>
    <xf numFmtId="0" fontId="12" fillId="3" borderId="0" xfId="1" applyFont="1" applyFill="1" applyBorder="1" applyAlignment="1">
      <alignment horizontal="right" vertical="top" wrapText="1"/>
    </xf>
    <xf numFmtId="0" fontId="8" fillId="3" borderId="0" xfId="1" applyFont="1" applyFill="1" applyBorder="1" applyAlignment="1">
      <alignment horizontal="right" wrapText="1"/>
    </xf>
    <xf numFmtId="0" fontId="3" fillId="5" borderId="27" xfId="1" applyFont="1" applyFill="1" applyBorder="1" applyAlignment="1">
      <alignment horizontal="left" vertical="top" wrapText="1"/>
    </xf>
    <xf numFmtId="0" fontId="8" fillId="3" borderId="0" xfId="1" applyFont="1" applyFill="1" applyBorder="1" applyAlignment="1">
      <alignment horizontal="left" vertical="top" wrapText="1"/>
    </xf>
    <xf numFmtId="165" fontId="8" fillId="3" borderId="0" xfId="1" applyNumberFormat="1" applyFont="1" applyFill="1" applyBorder="1" applyAlignment="1">
      <alignment horizontal="right" vertical="top" wrapText="1"/>
    </xf>
    <xf numFmtId="165" fontId="8" fillId="3" borderId="0" xfId="1" applyNumberFormat="1" applyFont="1" applyFill="1" applyBorder="1" applyAlignment="1">
      <alignment horizontal="right" vertical="top" wrapText="1"/>
    </xf>
    <xf numFmtId="0" fontId="9" fillId="5" borderId="0" xfId="1" applyFont="1" applyFill="1" applyBorder="1" applyAlignment="1">
      <alignment horizontal="center" wrapText="1"/>
    </xf>
    <xf numFmtId="0" fontId="13" fillId="5" borderId="0" xfId="1" applyFont="1" applyFill="1" applyBorder="1" applyAlignment="1">
      <alignment horizontal="right" wrapText="1"/>
    </xf>
    <xf numFmtId="0" fontId="13" fillId="5" borderId="0" xfId="1" applyFont="1" applyFill="1" applyBorder="1" applyAlignment="1">
      <alignment horizontal="right" wrapText="1"/>
    </xf>
    <xf numFmtId="0" fontId="13" fillId="3" borderId="0" xfId="1" applyFont="1" applyFill="1" applyBorder="1" applyAlignment="1">
      <alignment horizontal="left" vertical="top" wrapText="1"/>
    </xf>
    <xf numFmtId="165" fontId="13" fillId="3" borderId="0" xfId="1" applyNumberFormat="1" applyFont="1" applyFill="1" applyBorder="1" applyAlignment="1">
      <alignment horizontal="right" vertical="top" wrapText="1"/>
    </xf>
    <xf numFmtId="165" fontId="13" fillId="3" borderId="0" xfId="1" applyNumberFormat="1" applyFont="1" applyFill="1" applyBorder="1" applyAlignment="1">
      <alignment horizontal="right" vertical="top" wrapText="1"/>
    </xf>
    <xf numFmtId="0" fontId="9" fillId="4" borderId="0" xfId="1" applyFont="1" applyFill="1" applyBorder="1" applyAlignment="1">
      <alignment horizontal="left" wrapText="1"/>
    </xf>
    <xf numFmtId="0" fontId="9" fillId="4" borderId="0" xfId="1" applyFont="1" applyFill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2200275</xdr:colOff>
      <xdr:row>5</xdr:row>
      <xdr:rowOff>19050</xdr:rowOff>
    </xdr:to>
    <xdr:pic>
      <xdr:nvPicPr>
        <xdr:cNvPr id="2" name="Imagen 3" descr="C:\Users\DANIEL\AppData\Local\Microsoft\Windows\INetCache\Content.Word\splash (1)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1450"/>
          <a:ext cx="22002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1</xdr:col>
      <xdr:colOff>2228850</xdr:colOff>
      <xdr:row>5</xdr:row>
      <xdr:rowOff>95250</xdr:rowOff>
    </xdr:to>
    <xdr:pic>
      <xdr:nvPicPr>
        <xdr:cNvPr id="2" name="Imagen 3" descr="C:\Users\DANIEL\AppData\Local\Microsoft\Windows\INetCache\Content.Word\splash (1)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8600"/>
          <a:ext cx="22002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2</xdr:col>
      <xdr:colOff>1495425</xdr:colOff>
      <xdr:row>5</xdr:row>
      <xdr:rowOff>95250</xdr:rowOff>
    </xdr:to>
    <xdr:pic>
      <xdr:nvPicPr>
        <xdr:cNvPr id="2" name="Imagen 3" descr="C:\Users\DANIEL\AppData\Local\Microsoft\Windows\INetCache\Content.Word\splash (1)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8600"/>
          <a:ext cx="22002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47625</xdr:rowOff>
    </xdr:from>
    <xdr:to>
      <xdr:col>0</xdr:col>
      <xdr:colOff>2219325</xdr:colOff>
      <xdr:row>5</xdr:row>
      <xdr:rowOff>85725</xdr:rowOff>
    </xdr:to>
    <xdr:pic>
      <xdr:nvPicPr>
        <xdr:cNvPr id="2" name="Imagen 3" descr="C:\Users\DANIEL\AppData\Local\Microsoft\Windows\INetCache\Content.Word\splash (1)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19075"/>
          <a:ext cx="22002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57150</xdr:rowOff>
    </xdr:from>
    <xdr:to>
      <xdr:col>1</xdr:col>
      <xdr:colOff>2238375</xdr:colOff>
      <xdr:row>5</xdr:row>
      <xdr:rowOff>105641</xdr:rowOff>
    </xdr:to>
    <xdr:pic>
      <xdr:nvPicPr>
        <xdr:cNvPr id="2" name="Imagen 3" descr="C:\Users\DANIEL\AppData\Local\Microsoft\Windows\INetCache\Content.Word\splash (1)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2200275" cy="69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147205</xdr:rowOff>
    </xdr:to>
    <xdr:pic>
      <xdr:nvPicPr>
        <xdr:cNvPr id="2" name="1 Imagen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133350"/>
          <a:ext cx="1200150" cy="4996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4</xdr:row>
      <xdr:rowOff>9525</xdr:rowOff>
    </xdr:to>
    <xdr:pic>
      <xdr:nvPicPr>
        <xdr:cNvPr id="2" name="1 Imagen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133350"/>
          <a:ext cx="1200150" cy="495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0</xdr:colOff>
      <xdr:row>3</xdr:row>
      <xdr:rowOff>152400</xdr:rowOff>
    </xdr:to>
    <xdr:pic>
      <xdr:nvPicPr>
        <xdr:cNvPr id="2" name="1 Imagen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133350"/>
          <a:ext cx="120015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H78"/>
  <sheetViews>
    <sheetView tabSelected="1" zoomScale="110" zoomScaleNormal="110" workbookViewId="0">
      <pane ySplit="8" topLeftCell="A9" activePane="bottomLeft" state="frozen"/>
      <selection pane="bottomLeft" activeCell="B1" sqref="B1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256" width="11" style="1"/>
    <col min="257" max="257" width="2.140625" style="1" customWidth="1"/>
    <col min="258" max="258" width="38.710937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38.710937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38.710937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38.710937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38.710937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38.710937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38.710937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38.710937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38.710937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38.710937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38.710937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38.710937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38.710937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38.710937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38.710937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38.710937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38.710937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38.710937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38.710937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38.710937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38.710937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38.710937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38.710937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38.710937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38.710937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38.710937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38.710937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38.710937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38.710937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38.710937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38.710937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38.710937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38.710937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38.710937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38.710937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38.710937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38.710937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38.710937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38.710937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13.5" thickBot="1" x14ac:dyDescent="0.25"/>
    <row r="2" spans="2:8" x14ac:dyDescent="0.2">
      <c r="B2" s="3" t="s">
        <v>0</v>
      </c>
      <c r="C2" s="4"/>
      <c r="D2" s="4"/>
      <c r="E2" s="4"/>
      <c r="F2" s="4"/>
      <c r="G2" s="4"/>
      <c r="H2" s="5"/>
    </row>
    <row r="3" spans="2:8" x14ac:dyDescent="0.2">
      <c r="B3" s="6" t="s">
        <v>1</v>
      </c>
      <c r="C3" s="7"/>
      <c r="D3" s="7"/>
      <c r="E3" s="7"/>
      <c r="F3" s="7"/>
      <c r="G3" s="7"/>
      <c r="H3" s="8"/>
    </row>
    <row r="4" spans="2:8" x14ac:dyDescent="0.2">
      <c r="B4" s="6" t="s">
        <v>2</v>
      </c>
      <c r="C4" s="7"/>
      <c r="D4" s="7"/>
      <c r="E4" s="7"/>
      <c r="F4" s="7"/>
      <c r="G4" s="7"/>
      <c r="H4" s="8"/>
    </row>
    <row r="5" spans="2:8" ht="13.5" thickBot="1" x14ac:dyDescent="0.25">
      <c r="B5" s="9" t="s">
        <v>3</v>
      </c>
      <c r="C5" s="10"/>
      <c r="D5" s="10"/>
      <c r="E5" s="10"/>
      <c r="F5" s="10"/>
      <c r="G5" s="10"/>
      <c r="H5" s="11"/>
    </row>
    <row r="6" spans="2:8" ht="13.5" thickBot="1" x14ac:dyDescent="0.25">
      <c r="B6" s="12"/>
      <c r="C6" s="13" t="s">
        <v>4</v>
      </c>
      <c r="D6" s="14"/>
      <c r="E6" s="14"/>
      <c r="F6" s="14"/>
      <c r="G6" s="15"/>
      <c r="H6" s="16" t="s">
        <v>5</v>
      </c>
    </row>
    <row r="7" spans="2:8" x14ac:dyDescent="0.2">
      <c r="B7" s="17" t="s">
        <v>6</v>
      </c>
      <c r="C7" s="16" t="s">
        <v>7</v>
      </c>
      <c r="D7" s="18" t="s">
        <v>8</v>
      </c>
      <c r="E7" s="16" t="s">
        <v>9</v>
      </c>
      <c r="F7" s="16" t="s">
        <v>10</v>
      </c>
      <c r="G7" s="16" t="s">
        <v>11</v>
      </c>
      <c r="H7" s="19"/>
    </row>
    <row r="8" spans="2:8" ht="13.5" thickBot="1" x14ac:dyDescent="0.25">
      <c r="B8" s="20" t="s">
        <v>12</v>
      </c>
      <c r="C8" s="21"/>
      <c r="D8" s="22"/>
      <c r="E8" s="21"/>
      <c r="F8" s="21"/>
      <c r="G8" s="21"/>
      <c r="H8" s="21"/>
    </row>
    <row r="9" spans="2:8" x14ac:dyDescent="0.2">
      <c r="B9" s="23" t="s">
        <v>13</v>
      </c>
      <c r="C9" s="24"/>
      <c r="D9" s="25"/>
      <c r="E9" s="24"/>
      <c r="F9" s="25"/>
      <c r="G9" s="25"/>
      <c r="H9" s="24"/>
    </row>
    <row r="10" spans="2:8" x14ac:dyDescent="0.2">
      <c r="B10" s="26" t="s">
        <v>14</v>
      </c>
      <c r="C10" s="24">
        <v>154226025.63</v>
      </c>
      <c r="D10" s="25">
        <v>0</v>
      </c>
      <c r="E10" s="24">
        <f>C10+D10</f>
        <v>154226025.63</v>
      </c>
      <c r="F10" s="25">
        <v>69038954.290000007</v>
      </c>
      <c r="G10" s="25">
        <v>69038954.290000007</v>
      </c>
      <c r="H10" s="24">
        <f>G10-C10</f>
        <v>-85187071.339999989</v>
      </c>
    </row>
    <row r="11" spans="2:8" x14ac:dyDescent="0.2">
      <c r="B11" s="26" t="s">
        <v>15</v>
      </c>
      <c r="C11" s="24"/>
      <c r="D11" s="25"/>
      <c r="E11" s="24">
        <f t="shared" ref="E11:E40" si="0">C11+D11</f>
        <v>0</v>
      </c>
      <c r="F11" s="25"/>
      <c r="G11" s="25"/>
      <c r="H11" s="24">
        <f t="shared" ref="H11:H16" si="1">G11-C11</f>
        <v>0</v>
      </c>
    </row>
    <row r="12" spans="2:8" x14ac:dyDescent="0.2">
      <c r="B12" s="26" t="s">
        <v>16</v>
      </c>
      <c r="C12" s="24">
        <v>149724.59</v>
      </c>
      <c r="D12" s="25">
        <v>0</v>
      </c>
      <c r="E12" s="24">
        <f t="shared" si="0"/>
        <v>149724.59</v>
      </c>
      <c r="F12" s="25">
        <v>0</v>
      </c>
      <c r="G12" s="25">
        <v>0</v>
      </c>
      <c r="H12" s="24">
        <f t="shared" si="1"/>
        <v>-149724.59</v>
      </c>
    </row>
    <row r="13" spans="2:8" x14ac:dyDescent="0.2">
      <c r="B13" s="26" t="s">
        <v>17</v>
      </c>
      <c r="C13" s="24">
        <v>93974276.650000006</v>
      </c>
      <c r="D13" s="25">
        <v>0</v>
      </c>
      <c r="E13" s="24">
        <f t="shared" si="0"/>
        <v>93974276.650000006</v>
      </c>
      <c r="F13" s="25">
        <v>30155536.329999998</v>
      </c>
      <c r="G13" s="25">
        <v>30155536.329999998</v>
      </c>
      <c r="H13" s="24">
        <f t="shared" si="1"/>
        <v>-63818740.320000008</v>
      </c>
    </row>
    <row r="14" spans="2:8" x14ac:dyDescent="0.2">
      <c r="B14" s="26" t="s">
        <v>18</v>
      </c>
      <c r="C14" s="24">
        <v>5492482.7599999998</v>
      </c>
      <c r="D14" s="25">
        <v>0</v>
      </c>
      <c r="E14" s="24">
        <f t="shared" si="0"/>
        <v>5492482.7599999998</v>
      </c>
      <c r="F14" s="25">
        <v>1288392.95</v>
      </c>
      <c r="G14" s="25">
        <v>1288392.95</v>
      </c>
      <c r="H14" s="24">
        <f t="shared" si="1"/>
        <v>-4204089.8099999996</v>
      </c>
    </row>
    <row r="15" spans="2:8" x14ac:dyDescent="0.2">
      <c r="B15" s="26" t="s">
        <v>19</v>
      </c>
      <c r="C15" s="24">
        <v>23071948.25</v>
      </c>
      <c r="D15" s="25">
        <v>0</v>
      </c>
      <c r="E15" s="24">
        <f t="shared" si="0"/>
        <v>23071948.25</v>
      </c>
      <c r="F15" s="25">
        <v>6142874.0300000003</v>
      </c>
      <c r="G15" s="25">
        <v>6142874.0300000003</v>
      </c>
      <c r="H15" s="24">
        <f t="shared" si="1"/>
        <v>-16929074.219999999</v>
      </c>
    </row>
    <row r="16" spans="2:8" x14ac:dyDescent="0.2">
      <c r="B16" s="26" t="s">
        <v>20</v>
      </c>
      <c r="C16" s="24"/>
      <c r="D16" s="25"/>
      <c r="E16" s="24">
        <f t="shared" si="0"/>
        <v>0</v>
      </c>
      <c r="F16" s="25"/>
      <c r="G16" s="25"/>
      <c r="H16" s="24">
        <f t="shared" si="1"/>
        <v>0</v>
      </c>
    </row>
    <row r="17" spans="2:8" ht="25.5" x14ac:dyDescent="0.2">
      <c r="B17" s="27" t="s">
        <v>21</v>
      </c>
      <c r="C17" s="24">
        <f t="shared" ref="C17:H17" si="2">SUM(C18:C28)</f>
        <v>769060052</v>
      </c>
      <c r="D17" s="28">
        <f t="shared" si="2"/>
        <v>0</v>
      </c>
      <c r="E17" s="28">
        <f t="shared" si="2"/>
        <v>769060052</v>
      </c>
      <c r="F17" s="28">
        <f t="shared" si="2"/>
        <v>189665800.40999997</v>
      </c>
      <c r="G17" s="28">
        <f t="shared" si="2"/>
        <v>189665800.40999997</v>
      </c>
      <c r="H17" s="28">
        <f t="shared" si="2"/>
        <v>-579394251.59000003</v>
      </c>
    </row>
    <row r="18" spans="2:8" x14ac:dyDescent="0.2">
      <c r="B18" s="29" t="s">
        <v>22</v>
      </c>
      <c r="C18" s="24">
        <v>496569854</v>
      </c>
      <c r="D18" s="25">
        <v>0</v>
      </c>
      <c r="E18" s="24">
        <f t="shared" si="0"/>
        <v>496569854</v>
      </c>
      <c r="F18" s="25">
        <v>117069294.66</v>
      </c>
      <c r="G18" s="25">
        <v>117069294.66</v>
      </c>
      <c r="H18" s="24">
        <f>G18-C18</f>
        <v>-379500559.34000003</v>
      </c>
    </row>
    <row r="19" spans="2:8" x14ac:dyDescent="0.2">
      <c r="B19" s="29" t="s">
        <v>23</v>
      </c>
      <c r="C19" s="24">
        <v>193484019</v>
      </c>
      <c r="D19" s="25">
        <v>0</v>
      </c>
      <c r="E19" s="24">
        <f t="shared" si="0"/>
        <v>193484019</v>
      </c>
      <c r="F19" s="25">
        <v>48573185.729999997</v>
      </c>
      <c r="G19" s="25">
        <v>48573185.729999997</v>
      </c>
      <c r="H19" s="24">
        <f t="shared" ref="H19:H40" si="3">G19-C19</f>
        <v>-144910833.27000001</v>
      </c>
    </row>
    <row r="20" spans="2:8" x14ac:dyDescent="0.2">
      <c r="B20" s="29" t="s">
        <v>24</v>
      </c>
      <c r="C20" s="24">
        <v>35021114</v>
      </c>
      <c r="D20" s="25">
        <v>0</v>
      </c>
      <c r="E20" s="24">
        <f t="shared" si="0"/>
        <v>35021114</v>
      </c>
      <c r="F20" s="25">
        <v>7057525.1299999999</v>
      </c>
      <c r="G20" s="25">
        <v>7057525.1299999999</v>
      </c>
      <c r="H20" s="24">
        <f t="shared" si="3"/>
        <v>-27963588.870000001</v>
      </c>
    </row>
    <row r="21" spans="2:8" x14ac:dyDescent="0.2">
      <c r="B21" s="29" t="s">
        <v>25</v>
      </c>
      <c r="C21" s="24">
        <v>1</v>
      </c>
      <c r="D21" s="25">
        <v>0</v>
      </c>
      <c r="E21" s="24">
        <f t="shared" si="0"/>
        <v>1</v>
      </c>
      <c r="F21" s="25">
        <v>5648842.1299999999</v>
      </c>
      <c r="G21" s="25">
        <v>5648842.1299999999</v>
      </c>
      <c r="H21" s="24">
        <f t="shared" si="3"/>
        <v>5648841.1299999999</v>
      </c>
    </row>
    <row r="22" spans="2:8" x14ac:dyDescent="0.2">
      <c r="B22" s="29" t="s">
        <v>26</v>
      </c>
      <c r="C22" s="24"/>
      <c r="D22" s="25"/>
      <c r="E22" s="24">
        <f t="shared" si="0"/>
        <v>0</v>
      </c>
      <c r="F22" s="25"/>
      <c r="G22" s="25"/>
      <c r="H22" s="24">
        <f t="shared" si="3"/>
        <v>0</v>
      </c>
    </row>
    <row r="23" spans="2:8" ht="25.5" x14ac:dyDescent="0.2">
      <c r="B23" s="30" t="s">
        <v>27</v>
      </c>
      <c r="C23" s="24">
        <v>854436</v>
      </c>
      <c r="D23" s="25">
        <v>0</v>
      </c>
      <c r="E23" s="24">
        <f t="shared" si="0"/>
        <v>854436</v>
      </c>
      <c r="F23" s="25">
        <v>211651.67</v>
      </c>
      <c r="G23" s="25">
        <v>211651.67</v>
      </c>
      <c r="H23" s="24">
        <f t="shared" si="3"/>
        <v>-642784.32999999996</v>
      </c>
    </row>
    <row r="24" spans="2:8" ht="25.5" x14ac:dyDescent="0.2">
      <c r="B24" s="30" t="s">
        <v>28</v>
      </c>
      <c r="C24" s="24"/>
      <c r="D24" s="25"/>
      <c r="E24" s="24">
        <f t="shared" si="0"/>
        <v>0</v>
      </c>
      <c r="F24" s="25"/>
      <c r="G24" s="25"/>
      <c r="H24" s="24">
        <f t="shared" si="3"/>
        <v>0</v>
      </c>
    </row>
    <row r="25" spans="2:8" x14ac:dyDescent="0.2">
      <c r="B25" s="29" t="s">
        <v>29</v>
      </c>
      <c r="C25" s="24"/>
      <c r="D25" s="25"/>
      <c r="E25" s="24">
        <f t="shared" si="0"/>
        <v>0</v>
      </c>
      <c r="F25" s="25"/>
      <c r="G25" s="25"/>
      <c r="H25" s="24">
        <f t="shared" si="3"/>
        <v>0</v>
      </c>
    </row>
    <row r="26" spans="2:8" x14ac:dyDescent="0.2">
      <c r="B26" s="29" t="s">
        <v>30</v>
      </c>
      <c r="C26" s="24">
        <v>19170686</v>
      </c>
      <c r="D26" s="25">
        <v>0</v>
      </c>
      <c r="E26" s="24">
        <f t="shared" si="0"/>
        <v>19170686</v>
      </c>
      <c r="F26" s="25">
        <v>4424636.09</v>
      </c>
      <c r="G26" s="25">
        <v>4424636.09</v>
      </c>
      <c r="H26" s="24">
        <f t="shared" si="3"/>
        <v>-14746049.91</v>
      </c>
    </row>
    <row r="27" spans="2:8" x14ac:dyDescent="0.2">
      <c r="B27" s="29" t="s">
        <v>31</v>
      </c>
      <c r="C27" s="24">
        <v>23959942</v>
      </c>
      <c r="D27" s="25">
        <v>0</v>
      </c>
      <c r="E27" s="24">
        <f t="shared" si="0"/>
        <v>23959942</v>
      </c>
      <c r="F27" s="25">
        <v>6680665</v>
      </c>
      <c r="G27" s="25">
        <v>6680665</v>
      </c>
      <c r="H27" s="24">
        <f t="shared" si="3"/>
        <v>-17279277</v>
      </c>
    </row>
    <row r="28" spans="2:8" ht="25.5" x14ac:dyDescent="0.2">
      <c r="B28" s="30" t="s">
        <v>32</v>
      </c>
      <c r="C28" s="24"/>
      <c r="D28" s="25"/>
      <c r="E28" s="24">
        <f t="shared" si="0"/>
        <v>0</v>
      </c>
      <c r="F28" s="25"/>
      <c r="G28" s="25"/>
      <c r="H28" s="24">
        <f t="shared" si="3"/>
        <v>0</v>
      </c>
    </row>
    <row r="29" spans="2:8" ht="25.5" x14ac:dyDescent="0.2">
      <c r="B29" s="27" t="s">
        <v>33</v>
      </c>
      <c r="C29" s="24">
        <f t="shared" ref="C29:H29" si="4">SUM(C30:C34)</f>
        <v>0</v>
      </c>
      <c r="D29" s="24">
        <f t="shared" si="4"/>
        <v>0</v>
      </c>
      <c r="E29" s="24">
        <f t="shared" si="4"/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</row>
    <row r="30" spans="2:8" x14ac:dyDescent="0.2">
      <c r="B30" s="29" t="s">
        <v>34</v>
      </c>
      <c r="C30" s="24"/>
      <c r="D30" s="25"/>
      <c r="E30" s="24">
        <f t="shared" si="0"/>
        <v>0</v>
      </c>
      <c r="F30" s="25"/>
      <c r="G30" s="25"/>
      <c r="H30" s="24">
        <f t="shared" si="3"/>
        <v>0</v>
      </c>
    </row>
    <row r="31" spans="2:8" x14ac:dyDescent="0.2">
      <c r="B31" s="29" t="s">
        <v>35</v>
      </c>
      <c r="C31" s="24"/>
      <c r="D31" s="25"/>
      <c r="E31" s="24">
        <f t="shared" si="0"/>
        <v>0</v>
      </c>
      <c r="F31" s="25"/>
      <c r="G31" s="25"/>
      <c r="H31" s="24">
        <f t="shared" si="3"/>
        <v>0</v>
      </c>
    </row>
    <row r="32" spans="2:8" x14ac:dyDescent="0.2">
      <c r="B32" s="29" t="s">
        <v>36</v>
      </c>
      <c r="C32" s="24"/>
      <c r="D32" s="25"/>
      <c r="E32" s="24">
        <f t="shared" si="0"/>
        <v>0</v>
      </c>
      <c r="F32" s="25"/>
      <c r="G32" s="25"/>
      <c r="H32" s="24">
        <f t="shared" si="3"/>
        <v>0</v>
      </c>
    </row>
    <row r="33" spans="2:8" ht="25.5" x14ac:dyDescent="0.2">
      <c r="B33" s="30" t="s">
        <v>37</v>
      </c>
      <c r="C33" s="24"/>
      <c r="D33" s="25"/>
      <c r="E33" s="24">
        <f t="shared" si="0"/>
        <v>0</v>
      </c>
      <c r="F33" s="25"/>
      <c r="G33" s="25"/>
      <c r="H33" s="24">
        <f t="shared" si="3"/>
        <v>0</v>
      </c>
    </row>
    <row r="34" spans="2:8" x14ac:dyDescent="0.2">
      <c r="B34" s="29" t="s">
        <v>38</v>
      </c>
      <c r="C34" s="24"/>
      <c r="D34" s="25"/>
      <c r="E34" s="24">
        <f t="shared" si="0"/>
        <v>0</v>
      </c>
      <c r="F34" s="25"/>
      <c r="G34" s="25"/>
      <c r="H34" s="24">
        <f t="shared" si="3"/>
        <v>0</v>
      </c>
    </row>
    <row r="35" spans="2:8" x14ac:dyDescent="0.2">
      <c r="B35" s="26" t="s">
        <v>39</v>
      </c>
      <c r="C35" s="24"/>
      <c r="D35" s="25"/>
      <c r="E35" s="24">
        <f t="shared" si="0"/>
        <v>0</v>
      </c>
      <c r="F35" s="25"/>
      <c r="G35" s="25"/>
      <c r="H35" s="24">
        <f t="shared" si="3"/>
        <v>0</v>
      </c>
    </row>
    <row r="36" spans="2:8" x14ac:dyDescent="0.2">
      <c r="B36" s="26" t="s">
        <v>40</v>
      </c>
      <c r="C36" s="24">
        <f t="shared" ref="C36:H36" si="5">C37</f>
        <v>0</v>
      </c>
      <c r="D36" s="24">
        <f t="shared" si="5"/>
        <v>0</v>
      </c>
      <c r="E36" s="24">
        <f t="shared" si="5"/>
        <v>0</v>
      </c>
      <c r="F36" s="24">
        <f t="shared" si="5"/>
        <v>83615.44</v>
      </c>
      <c r="G36" s="24">
        <f t="shared" si="5"/>
        <v>83615.44</v>
      </c>
      <c r="H36" s="24">
        <f t="shared" si="5"/>
        <v>83615.44</v>
      </c>
    </row>
    <row r="37" spans="2:8" x14ac:dyDescent="0.2">
      <c r="B37" s="29" t="s">
        <v>41</v>
      </c>
      <c r="C37" s="24">
        <v>0</v>
      </c>
      <c r="D37" s="25">
        <v>0</v>
      </c>
      <c r="E37" s="24">
        <f t="shared" si="0"/>
        <v>0</v>
      </c>
      <c r="F37" s="25">
        <v>83615.44</v>
      </c>
      <c r="G37" s="25">
        <v>83615.44</v>
      </c>
      <c r="H37" s="24">
        <f t="shared" si="3"/>
        <v>83615.44</v>
      </c>
    </row>
    <row r="38" spans="2:8" x14ac:dyDescent="0.2">
      <c r="B38" s="26" t="s">
        <v>42</v>
      </c>
      <c r="C38" s="24">
        <f t="shared" ref="C38:H38" si="6">C39+C40</f>
        <v>2805185.82</v>
      </c>
      <c r="D38" s="24">
        <f t="shared" si="6"/>
        <v>0</v>
      </c>
      <c r="E38" s="24">
        <f t="shared" si="6"/>
        <v>2805185.82</v>
      </c>
      <c r="F38" s="24">
        <f t="shared" si="6"/>
        <v>1033474.12</v>
      </c>
      <c r="G38" s="24">
        <f t="shared" si="6"/>
        <v>1033474.12</v>
      </c>
      <c r="H38" s="24">
        <f t="shared" si="6"/>
        <v>-1771711.6999999997</v>
      </c>
    </row>
    <row r="39" spans="2:8" x14ac:dyDescent="0.2">
      <c r="B39" s="29" t="s">
        <v>43</v>
      </c>
      <c r="C39" s="24">
        <v>2805184.82</v>
      </c>
      <c r="D39" s="25">
        <v>0</v>
      </c>
      <c r="E39" s="24">
        <f t="shared" si="0"/>
        <v>2805184.82</v>
      </c>
      <c r="F39" s="25">
        <v>1033474.12</v>
      </c>
      <c r="G39" s="25">
        <v>1033474.12</v>
      </c>
      <c r="H39" s="24">
        <f t="shared" si="3"/>
        <v>-1771710.6999999997</v>
      </c>
    </row>
    <row r="40" spans="2:8" x14ac:dyDescent="0.2">
      <c r="B40" s="29" t="s">
        <v>44</v>
      </c>
      <c r="C40" s="24">
        <v>1</v>
      </c>
      <c r="D40" s="25">
        <v>0</v>
      </c>
      <c r="E40" s="24">
        <f t="shared" si="0"/>
        <v>1</v>
      </c>
      <c r="F40" s="25">
        <v>0</v>
      </c>
      <c r="G40" s="25">
        <v>0</v>
      </c>
      <c r="H40" s="24">
        <f t="shared" si="3"/>
        <v>-1</v>
      </c>
    </row>
    <row r="41" spans="2:8" x14ac:dyDescent="0.2">
      <c r="B41" s="31"/>
      <c r="C41" s="24"/>
      <c r="D41" s="25"/>
      <c r="E41" s="24"/>
      <c r="F41" s="25"/>
      <c r="G41" s="25"/>
      <c r="H41" s="24"/>
    </row>
    <row r="42" spans="2:8" ht="25.5" x14ac:dyDescent="0.2">
      <c r="B42" s="32" t="s">
        <v>45</v>
      </c>
      <c r="C42" s="33">
        <f t="shared" ref="C42:H42" si="7">C10+C11+C12+C13+C14+C15+C16+C17+C29+C35+C36+C38</f>
        <v>1048779695.7</v>
      </c>
      <c r="D42" s="34">
        <f t="shared" si="7"/>
        <v>0</v>
      </c>
      <c r="E42" s="34">
        <f t="shared" si="7"/>
        <v>1048779695.7</v>
      </c>
      <c r="F42" s="34">
        <f t="shared" si="7"/>
        <v>297408647.56999999</v>
      </c>
      <c r="G42" s="34">
        <f t="shared" si="7"/>
        <v>297408647.56999999</v>
      </c>
      <c r="H42" s="34">
        <f t="shared" si="7"/>
        <v>-751371048.13</v>
      </c>
    </row>
    <row r="43" spans="2:8" x14ac:dyDescent="0.2">
      <c r="B43" s="35"/>
      <c r="C43" s="24"/>
      <c r="D43" s="35"/>
      <c r="E43" s="36"/>
      <c r="F43" s="35"/>
      <c r="G43" s="35"/>
      <c r="H43" s="36"/>
    </row>
    <row r="44" spans="2:8" ht="25.5" x14ac:dyDescent="0.2">
      <c r="B44" s="32" t="s">
        <v>46</v>
      </c>
      <c r="C44" s="37"/>
      <c r="D44" s="38"/>
      <c r="E44" s="37"/>
      <c r="F44" s="38"/>
      <c r="G44" s="38"/>
      <c r="H44" s="24"/>
    </row>
    <row r="45" spans="2:8" x14ac:dyDescent="0.2">
      <c r="B45" s="31"/>
      <c r="C45" s="24"/>
      <c r="D45" s="39"/>
      <c r="E45" s="24"/>
      <c r="F45" s="39"/>
      <c r="G45" s="39"/>
      <c r="H45" s="24"/>
    </row>
    <row r="46" spans="2:8" x14ac:dyDescent="0.2">
      <c r="B46" s="23" t="s">
        <v>47</v>
      </c>
      <c r="C46" s="24"/>
      <c r="D46" s="25"/>
      <c r="E46" s="24"/>
      <c r="F46" s="25"/>
      <c r="G46" s="25"/>
      <c r="H46" s="24"/>
    </row>
    <row r="47" spans="2:8" x14ac:dyDescent="0.2">
      <c r="B47" s="26" t="s">
        <v>48</v>
      </c>
      <c r="C47" s="24">
        <f t="shared" ref="C47:H47" si="8">SUM(C48:C55)</f>
        <v>387004374.82999998</v>
      </c>
      <c r="D47" s="24">
        <f t="shared" si="8"/>
        <v>3257049.5599999996</v>
      </c>
      <c r="E47" s="24">
        <f t="shared" si="8"/>
        <v>390261424.38999999</v>
      </c>
      <c r="F47" s="24">
        <f t="shared" si="8"/>
        <v>101437424.12</v>
      </c>
      <c r="G47" s="24">
        <f t="shared" si="8"/>
        <v>101437424.12</v>
      </c>
      <c r="H47" s="24">
        <f t="shared" si="8"/>
        <v>-285566950.70999998</v>
      </c>
    </row>
    <row r="48" spans="2:8" ht="25.5" x14ac:dyDescent="0.2">
      <c r="B48" s="30" t="s">
        <v>49</v>
      </c>
      <c r="C48" s="24"/>
      <c r="D48" s="25"/>
      <c r="E48" s="24">
        <f t="shared" ref="E48:E65" si="9">C48+D48</f>
        <v>0</v>
      </c>
      <c r="F48" s="25"/>
      <c r="G48" s="25"/>
      <c r="H48" s="24">
        <f t="shared" ref="H48:H65" si="10">G48-C48</f>
        <v>0</v>
      </c>
    </row>
    <row r="49" spans="2:8" ht="25.5" x14ac:dyDescent="0.2">
      <c r="B49" s="30" t="s">
        <v>50</v>
      </c>
      <c r="C49" s="24"/>
      <c r="D49" s="25"/>
      <c r="E49" s="24">
        <f t="shared" si="9"/>
        <v>0</v>
      </c>
      <c r="F49" s="25"/>
      <c r="G49" s="25"/>
      <c r="H49" s="24">
        <f t="shared" si="10"/>
        <v>0</v>
      </c>
    </row>
    <row r="50" spans="2:8" ht="25.5" x14ac:dyDescent="0.2">
      <c r="B50" s="30" t="s">
        <v>51</v>
      </c>
      <c r="C50" s="24">
        <v>75151970.930000007</v>
      </c>
      <c r="D50" s="25">
        <v>2288285.0699999998</v>
      </c>
      <c r="E50" s="24">
        <f t="shared" si="9"/>
        <v>77440256</v>
      </c>
      <c r="F50" s="25">
        <v>23232132.109999999</v>
      </c>
      <c r="G50" s="25">
        <v>23232132.109999999</v>
      </c>
      <c r="H50" s="24">
        <f t="shared" si="10"/>
        <v>-51919838.820000008</v>
      </c>
    </row>
    <row r="51" spans="2:8" ht="38.25" x14ac:dyDescent="0.2">
      <c r="B51" s="30" t="s">
        <v>52</v>
      </c>
      <c r="C51" s="24">
        <v>311852403.89999998</v>
      </c>
      <c r="D51" s="25">
        <v>968764.49</v>
      </c>
      <c r="E51" s="24">
        <f t="shared" si="9"/>
        <v>312821168.38999999</v>
      </c>
      <c r="F51" s="25">
        <v>78205292.010000005</v>
      </c>
      <c r="G51" s="25">
        <v>78205292.010000005</v>
      </c>
      <c r="H51" s="24">
        <f t="shared" si="10"/>
        <v>-233647111.88999999</v>
      </c>
    </row>
    <row r="52" spans="2:8" x14ac:dyDescent="0.2">
      <c r="B52" s="30" t="s">
        <v>53</v>
      </c>
      <c r="C52" s="24"/>
      <c r="D52" s="25"/>
      <c r="E52" s="24">
        <f t="shared" si="9"/>
        <v>0</v>
      </c>
      <c r="F52" s="25"/>
      <c r="G52" s="25"/>
      <c r="H52" s="24">
        <f t="shared" si="10"/>
        <v>0</v>
      </c>
    </row>
    <row r="53" spans="2:8" ht="25.5" x14ac:dyDescent="0.2">
      <c r="B53" s="30" t="s">
        <v>54</v>
      </c>
      <c r="C53" s="24"/>
      <c r="D53" s="25"/>
      <c r="E53" s="24">
        <f t="shared" si="9"/>
        <v>0</v>
      </c>
      <c r="F53" s="25"/>
      <c r="G53" s="25"/>
      <c r="H53" s="24">
        <f t="shared" si="10"/>
        <v>0</v>
      </c>
    </row>
    <row r="54" spans="2:8" ht="25.5" x14ac:dyDescent="0.2">
      <c r="B54" s="30" t="s">
        <v>55</v>
      </c>
      <c r="C54" s="24"/>
      <c r="D54" s="25"/>
      <c r="E54" s="24">
        <f t="shared" si="9"/>
        <v>0</v>
      </c>
      <c r="F54" s="25"/>
      <c r="G54" s="25"/>
      <c r="H54" s="24">
        <f t="shared" si="10"/>
        <v>0</v>
      </c>
    </row>
    <row r="55" spans="2:8" ht="25.5" x14ac:dyDescent="0.2">
      <c r="B55" s="30" t="s">
        <v>56</v>
      </c>
      <c r="C55" s="24"/>
      <c r="D55" s="25"/>
      <c r="E55" s="24">
        <f t="shared" si="9"/>
        <v>0</v>
      </c>
      <c r="F55" s="25"/>
      <c r="G55" s="25"/>
      <c r="H55" s="24">
        <f t="shared" si="10"/>
        <v>0</v>
      </c>
    </row>
    <row r="56" spans="2:8" x14ac:dyDescent="0.2">
      <c r="B56" s="27" t="s">
        <v>57</v>
      </c>
      <c r="C56" s="24">
        <f t="shared" ref="C56:H56" si="11">SUM(C57:C60)</f>
        <v>18495428</v>
      </c>
      <c r="D56" s="24">
        <f t="shared" si="11"/>
        <v>572535.88</v>
      </c>
      <c r="E56" s="24">
        <f t="shared" si="11"/>
        <v>19067963.879999999</v>
      </c>
      <c r="F56" s="24">
        <f t="shared" si="11"/>
        <v>572535.88</v>
      </c>
      <c r="G56" s="24">
        <f t="shared" si="11"/>
        <v>572535.88</v>
      </c>
      <c r="H56" s="24">
        <f t="shared" si="11"/>
        <v>-17922892.120000001</v>
      </c>
    </row>
    <row r="57" spans="2:8" x14ac:dyDescent="0.2">
      <c r="B57" s="30" t="s">
        <v>58</v>
      </c>
      <c r="C57" s="24"/>
      <c r="D57" s="25"/>
      <c r="E57" s="24">
        <f t="shared" si="9"/>
        <v>0</v>
      </c>
      <c r="F57" s="25"/>
      <c r="G57" s="25"/>
      <c r="H57" s="24">
        <f t="shared" si="10"/>
        <v>0</v>
      </c>
    </row>
    <row r="58" spans="2:8" x14ac:dyDescent="0.2">
      <c r="B58" s="30" t="s">
        <v>59</v>
      </c>
      <c r="C58" s="24"/>
      <c r="D58" s="25"/>
      <c r="E58" s="24">
        <f t="shared" si="9"/>
        <v>0</v>
      </c>
      <c r="F58" s="25"/>
      <c r="G58" s="25"/>
      <c r="H58" s="24">
        <f t="shared" si="10"/>
        <v>0</v>
      </c>
    </row>
    <row r="59" spans="2:8" x14ac:dyDescent="0.2">
      <c r="B59" s="30" t="s">
        <v>60</v>
      </c>
      <c r="C59" s="24">
        <v>18495427</v>
      </c>
      <c r="D59" s="25">
        <v>0</v>
      </c>
      <c r="E59" s="24">
        <f t="shared" si="9"/>
        <v>18495427</v>
      </c>
      <c r="F59" s="25">
        <v>0</v>
      </c>
      <c r="G59" s="25">
        <v>0</v>
      </c>
      <c r="H59" s="24">
        <f t="shared" si="10"/>
        <v>-18495427</v>
      </c>
    </row>
    <row r="60" spans="2:8" x14ac:dyDescent="0.2">
      <c r="B60" s="30" t="s">
        <v>61</v>
      </c>
      <c r="C60" s="24">
        <v>1</v>
      </c>
      <c r="D60" s="25">
        <v>572535.88</v>
      </c>
      <c r="E60" s="24">
        <f t="shared" si="9"/>
        <v>572536.88</v>
      </c>
      <c r="F60" s="25">
        <v>572535.88</v>
      </c>
      <c r="G60" s="25">
        <v>572535.88</v>
      </c>
      <c r="H60" s="24">
        <f t="shared" si="10"/>
        <v>572534.88</v>
      </c>
    </row>
    <row r="61" spans="2:8" x14ac:dyDescent="0.2">
      <c r="B61" s="27" t="s">
        <v>62</v>
      </c>
      <c r="C61" s="24">
        <f t="shared" ref="C61:H61" si="12">C62+C63</f>
        <v>0</v>
      </c>
      <c r="D61" s="24">
        <f t="shared" si="12"/>
        <v>0</v>
      </c>
      <c r="E61" s="24">
        <f t="shared" si="12"/>
        <v>0</v>
      </c>
      <c r="F61" s="24">
        <f t="shared" si="12"/>
        <v>0</v>
      </c>
      <c r="G61" s="24">
        <f t="shared" si="12"/>
        <v>0</v>
      </c>
      <c r="H61" s="24">
        <f t="shared" si="12"/>
        <v>0</v>
      </c>
    </row>
    <row r="62" spans="2:8" ht="25.5" x14ac:dyDescent="0.2">
      <c r="B62" s="30" t="s">
        <v>63</v>
      </c>
      <c r="C62" s="24"/>
      <c r="D62" s="25"/>
      <c r="E62" s="24">
        <f t="shared" si="9"/>
        <v>0</v>
      </c>
      <c r="F62" s="25"/>
      <c r="G62" s="25"/>
      <c r="H62" s="24">
        <f t="shared" si="10"/>
        <v>0</v>
      </c>
    </row>
    <row r="63" spans="2:8" x14ac:dyDescent="0.2">
      <c r="B63" s="30" t="s">
        <v>64</v>
      </c>
      <c r="C63" s="24"/>
      <c r="D63" s="25"/>
      <c r="E63" s="24">
        <f t="shared" si="9"/>
        <v>0</v>
      </c>
      <c r="F63" s="25"/>
      <c r="G63" s="25"/>
      <c r="H63" s="24">
        <f t="shared" si="10"/>
        <v>0</v>
      </c>
    </row>
    <row r="64" spans="2:8" ht="38.25" x14ac:dyDescent="0.2">
      <c r="B64" s="27" t="s">
        <v>65</v>
      </c>
      <c r="C64" s="24"/>
      <c r="D64" s="25"/>
      <c r="E64" s="24">
        <f t="shared" si="9"/>
        <v>0</v>
      </c>
      <c r="F64" s="25"/>
      <c r="G64" s="25"/>
      <c r="H64" s="24">
        <f t="shared" si="10"/>
        <v>0</v>
      </c>
    </row>
    <row r="65" spans="2:8" x14ac:dyDescent="0.2">
      <c r="B65" s="40" t="s">
        <v>66</v>
      </c>
      <c r="C65" s="41"/>
      <c r="D65" s="42"/>
      <c r="E65" s="41">
        <f t="shared" si="9"/>
        <v>0</v>
      </c>
      <c r="F65" s="42"/>
      <c r="G65" s="42"/>
      <c r="H65" s="41">
        <f t="shared" si="10"/>
        <v>0</v>
      </c>
    </row>
    <row r="66" spans="2:8" x14ac:dyDescent="0.2">
      <c r="B66" s="31"/>
      <c r="C66" s="24"/>
      <c r="D66" s="39"/>
      <c r="E66" s="24"/>
      <c r="F66" s="39"/>
      <c r="G66" s="39"/>
      <c r="H66" s="24"/>
    </row>
    <row r="67" spans="2:8" ht="25.5" x14ac:dyDescent="0.2">
      <c r="B67" s="32" t="s">
        <v>67</v>
      </c>
      <c r="C67" s="33">
        <f t="shared" ref="C67:H67" si="13">C47+C56+C61+C64+C65</f>
        <v>405499802.82999998</v>
      </c>
      <c r="D67" s="33">
        <f t="shared" si="13"/>
        <v>3829585.4399999995</v>
      </c>
      <c r="E67" s="33">
        <f t="shared" si="13"/>
        <v>409329388.26999998</v>
      </c>
      <c r="F67" s="33">
        <f t="shared" si="13"/>
        <v>102009960</v>
      </c>
      <c r="G67" s="33">
        <f t="shared" si="13"/>
        <v>102009960</v>
      </c>
      <c r="H67" s="33">
        <f t="shared" si="13"/>
        <v>-303489842.82999998</v>
      </c>
    </row>
    <row r="68" spans="2:8" x14ac:dyDescent="0.2">
      <c r="B68" s="43"/>
      <c r="C68" s="24"/>
      <c r="D68" s="39"/>
      <c r="E68" s="24"/>
      <c r="F68" s="39"/>
      <c r="G68" s="39"/>
      <c r="H68" s="24"/>
    </row>
    <row r="69" spans="2:8" ht="25.5" x14ac:dyDescent="0.2">
      <c r="B69" s="32" t="s">
        <v>68</v>
      </c>
      <c r="C69" s="33">
        <f t="shared" ref="C69:H69" si="14">C70</f>
        <v>0</v>
      </c>
      <c r="D69" s="33">
        <f t="shared" si="14"/>
        <v>0</v>
      </c>
      <c r="E69" s="33">
        <f t="shared" si="14"/>
        <v>0</v>
      </c>
      <c r="F69" s="33">
        <f t="shared" si="14"/>
        <v>0</v>
      </c>
      <c r="G69" s="33">
        <f t="shared" si="14"/>
        <v>0</v>
      </c>
      <c r="H69" s="33">
        <f t="shared" si="14"/>
        <v>0</v>
      </c>
    </row>
    <row r="70" spans="2:8" x14ac:dyDescent="0.2">
      <c r="B70" s="43" t="s">
        <v>69</v>
      </c>
      <c r="C70" s="24"/>
      <c r="D70" s="25"/>
      <c r="E70" s="24">
        <f>C70+D70</f>
        <v>0</v>
      </c>
      <c r="F70" s="25"/>
      <c r="G70" s="25"/>
      <c r="H70" s="24">
        <f>G70-C70</f>
        <v>0</v>
      </c>
    </row>
    <row r="71" spans="2:8" x14ac:dyDescent="0.2">
      <c r="B71" s="43"/>
      <c r="C71" s="24"/>
      <c r="D71" s="25"/>
      <c r="E71" s="24"/>
      <c r="F71" s="25"/>
      <c r="G71" s="25"/>
      <c r="H71" s="24"/>
    </row>
    <row r="72" spans="2:8" x14ac:dyDescent="0.2">
      <c r="B72" s="32" t="s">
        <v>70</v>
      </c>
      <c r="C72" s="33">
        <f t="shared" ref="C72:H72" si="15">C42+C67+C69</f>
        <v>1454279498.53</v>
      </c>
      <c r="D72" s="33">
        <f t="shared" si="15"/>
        <v>3829585.4399999995</v>
      </c>
      <c r="E72" s="33">
        <f t="shared" si="15"/>
        <v>1458109083.97</v>
      </c>
      <c r="F72" s="33">
        <f t="shared" si="15"/>
        <v>399418607.56999999</v>
      </c>
      <c r="G72" s="33">
        <f t="shared" si="15"/>
        <v>399418607.56999999</v>
      </c>
      <c r="H72" s="33">
        <f t="shared" si="15"/>
        <v>-1054860890.96</v>
      </c>
    </row>
    <row r="73" spans="2:8" x14ac:dyDescent="0.2">
      <c r="B73" s="43"/>
      <c r="C73" s="24"/>
      <c r="D73" s="25"/>
      <c r="E73" s="24"/>
      <c r="F73" s="25"/>
      <c r="G73" s="25"/>
      <c r="H73" s="24"/>
    </row>
    <row r="74" spans="2:8" x14ac:dyDescent="0.2">
      <c r="B74" s="32" t="s">
        <v>71</v>
      </c>
      <c r="C74" s="24"/>
      <c r="D74" s="25"/>
      <c r="E74" s="24"/>
      <c r="F74" s="25"/>
      <c r="G74" s="25"/>
      <c r="H74" s="24"/>
    </row>
    <row r="75" spans="2:8" ht="25.5" x14ac:dyDescent="0.2">
      <c r="B75" s="43" t="s">
        <v>72</v>
      </c>
      <c r="C75" s="24"/>
      <c r="D75" s="25"/>
      <c r="E75" s="24">
        <f>C75+D75</f>
        <v>0</v>
      </c>
      <c r="F75" s="25"/>
      <c r="G75" s="25"/>
      <c r="H75" s="24">
        <f>G75-C75</f>
        <v>0</v>
      </c>
    </row>
    <row r="76" spans="2:8" ht="25.5" x14ac:dyDescent="0.2">
      <c r="B76" s="43" t="s">
        <v>73</v>
      </c>
      <c r="C76" s="24"/>
      <c r="D76" s="25"/>
      <c r="E76" s="24">
        <f>C76+D76</f>
        <v>0</v>
      </c>
      <c r="F76" s="25"/>
      <c r="G76" s="25"/>
      <c r="H76" s="24">
        <f>G76-C76</f>
        <v>0</v>
      </c>
    </row>
    <row r="77" spans="2:8" ht="25.5" x14ac:dyDescent="0.2">
      <c r="B77" s="32" t="s">
        <v>74</v>
      </c>
      <c r="C77" s="33">
        <f t="shared" ref="C77:H77" si="16">SUM(C75:C76)</f>
        <v>0</v>
      </c>
      <c r="D77" s="33">
        <f t="shared" si="16"/>
        <v>0</v>
      </c>
      <c r="E77" s="33">
        <f t="shared" si="16"/>
        <v>0</v>
      </c>
      <c r="F77" s="33">
        <f t="shared" si="16"/>
        <v>0</v>
      </c>
      <c r="G77" s="33">
        <f t="shared" si="16"/>
        <v>0</v>
      </c>
      <c r="H77" s="33">
        <f t="shared" si="16"/>
        <v>0</v>
      </c>
    </row>
    <row r="78" spans="2:8" ht="13.5" thickBot="1" x14ac:dyDescent="0.25">
      <c r="B78" s="44"/>
      <c r="C78" s="45"/>
      <c r="D78" s="46"/>
      <c r="E78" s="45"/>
      <c r="F78" s="46"/>
      <c r="G78" s="46"/>
      <c r="H78" s="45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H642"/>
  <sheetViews>
    <sheetView workbookViewId="0">
      <pane ySplit="8" topLeftCell="A9" activePane="bottomLeft" state="frozen"/>
      <selection pane="bottomLeft" activeCell="K14" sqref="K14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256" width="11" style="1"/>
    <col min="257" max="257" width="4.42578125" style="1" customWidth="1"/>
    <col min="258" max="258" width="39" style="1" customWidth="1"/>
    <col min="259" max="259" width="14" style="1" customWidth="1"/>
    <col min="260" max="260" width="13.28515625" style="1" customWidth="1"/>
    <col min="261" max="261" width="12.85546875" style="1" customWidth="1"/>
    <col min="262" max="262" width="13" style="1" customWidth="1"/>
    <col min="263" max="263" width="14.28515625" style="1" customWidth="1"/>
    <col min="264" max="264" width="13.5703125" style="1" customWidth="1"/>
    <col min="265" max="512" width="11" style="1"/>
    <col min="513" max="513" width="4.42578125" style="1" customWidth="1"/>
    <col min="514" max="514" width="39" style="1" customWidth="1"/>
    <col min="515" max="515" width="14" style="1" customWidth="1"/>
    <col min="516" max="516" width="13.28515625" style="1" customWidth="1"/>
    <col min="517" max="517" width="12.85546875" style="1" customWidth="1"/>
    <col min="518" max="518" width="13" style="1" customWidth="1"/>
    <col min="519" max="519" width="14.28515625" style="1" customWidth="1"/>
    <col min="520" max="520" width="13.5703125" style="1" customWidth="1"/>
    <col min="521" max="768" width="11" style="1"/>
    <col min="769" max="769" width="4.42578125" style="1" customWidth="1"/>
    <col min="770" max="770" width="39" style="1" customWidth="1"/>
    <col min="771" max="771" width="14" style="1" customWidth="1"/>
    <col min="772" max="772" width="13.28515625" style="1" customWidth="1"/>
    <col min="773" max="773" width="12.85546875" style="1" customWidth="1"/>
    <col min="774" max="774" width="13" style="1" customWidth="1"/>
    <col min="775" max="775" width="14.28515625" style="1" customWidth="1"/>
    <col min="776" max="776" width="13.5703125" style="1" customWidth="1"/>
    <col min="777" max="1024" width="11" style="1"/>
    <col min="1025" max="1025" width="4.42578125" style="1" customWidth="1"/>
    <col min="1026" max="1026" width="39" style="1" customWidth="1"/>
    <col min="1027" max="1027" width="14" style="1" customWidth="1"/>
    <col min="1028" max="1028" width="13.28515625" style="1" customWidth="1"/>
    <col min="1029" max="1029" width="12.85546875" style="1" customWidth="1"/>
    <col min="1030" max="1030" width="13" style="1" customWidth="1"/>
    <col min="1031" max="1031" width="14.28515625" style="1" customWidth="1"/>
    <col min="1032" max="1032" width="13.5703125" style="1" customWidth="1"/>
    <col min="1033" max="1280" width="11" style="1"/>
    <col min="1281" max="1281" width="4.42578125" style="1" customWidth="1"/>
    <col min="1282" max="1282" width="39" style="1" customWidth="1"/>
    <col min="1283" max="1283" width="14" style="1" customWidth="1"/>
    <col min="1284" max="1284" width="13.28515625" style="1" customWidth="1"/>
    <col min="1285" max="1285" width="12.85546875" style="1" customWidth="1"/>
    <col min="1286" max="1286" width="13" style="1" customWidth="1"/>
    <col min="1287" max="1287" width="14.28515625" style="1" customWidth="1"/>
    <col min="1288" max="1288" width="13.5703125" style="1" customWidth="1"/>
    <col min="1289" max="1536" width="11" style="1"/>
    <col min="1537" max="1537" width="4.42578125" style="1" customWidth="1"/>
    <col min="1538" max="1538" width="39" style="1" customWidth="1"/>
    <col min="1539" max="1539" width="14" style="1" customWidth="1"/>
    <col min="1540" max="1540" width="13.28515625" style="1" customWidth="1"/>
    <col min="1541" max="1541" width="12.85546875" style="1" customWidth="1"/>
    <col min="1542" max="1542" width="13" style="1" customWidth="1"/>
    <col min="1543" max="1543" width="14.28515625" style="1" customWidth="1"/>
    <col min="1544" max="1544" width="13.5703125" style="1" customWidth="1"/>
    <col min="1545" max="1792" width="11" style="1"/>
    <col min="1793" max="1793" width="4.42578125" style="1" customWidth="1"/>
    <col min="1794" max="1794" width="39" style="1" customWidth="1"/>
    <col min="1795" max="1795" width="14" style="1" customWidth="1"/>
    <col min="1796" max="1796" width="13.28515625" style="1" customWidth="1"/>
    <col min="1797" max="1797" width="12.85546875" style="1" customWidth="1"/>
    <col min="1798" max="1798" width="13" style="1" customWidth="1"/>
    <col min="1799" max="1799" width="14.28515625" style="1" customWidth="1"/>
    <col min="1800" max="1800" width="13.5703125" style="1" customWidth="1"/>
    <col min="1801" max="2048" width="11" style="1"/>
    <col min="2049" max="2049" width="4.42578125" style="1" customWidth="1"/>
    <col min="2050" max="2050" width="39" style="1" customWidth="1"/>
    <col min="2051" max="2051" width="14" style="1" customWidth="1"/>
    <col min="2052" max="2052" width="13.28515625" style="1" customWidth="1"/>
    <col min="2053" max="2053" width="12.85546875" style="1" customWidth="1"/>
    <col min="2054" max="2054" width="13" style="1" customWidth="1"/>
    <col min="2055" max="2055" width="14.28515625" style="1" customWidth="1"/>
    <col min="2056" max="2056" width="13.5703125" style="1" customWidth="1"/>
    <col min="2057" max="2304" width="11" style="1"/>
    <col min="2305" max="2305" width="4.42578125" style="1" customWidth="1"/>
    <col min="2306" max="2306" width="39" style="1" customWidth="1"/>
    <col min="2307" max="2307" width="14" style="1" customWidth="1"/>
    <col min="2308" max="2308" width="13.28515625" style="1" customWidth="1"/>
    <col min="2309" max="2309" width="12.85546875" style="1" customWidth="1"/>
    <col min="2310" max="2310" width="13" style="1" customWidth="1"/>
    <col min="2311" max="2311" width="14.28515625" style="1" customWidth="1"/>
    <col min="2312" max="2312" width="13.5703125" style="1" customWidth="1"/>
    <col min="2313" max="2560" width="11" style="1"/>
    <col min="2561" max="2561" width="4.42578125" style="1" customWidth="1"/>
    <col min="2562" max="2562" width="39" style="1" customWidth="1"/>
    <col min="2563" max="2563" width="14" style="1" customWidth="1"/>
    <col min="2564" max="2564" width="13.28515625" style="1" customWidth="1"/>
    <col min="2565" max="2565" width="12.85546875" style="1" customWidth="1"/>
    <col min="2566" max="2566" width="13" style="1" customWidth="1"/>
    <col min="2567" max="2567" width="14.28515625" style="1" customWidth="1"/>
    <col min="2568" max="2568" width="13.5703125" style="1" customWidth="1"/>
    <col min="2569" max="2816" width="11" style="1"/>
    <col min="2817" max="2817" width="4.42578125" style="1" customWidth="1"/>
    <col min="2818" max="2818" width="39" style="1" customWidth="1"/>
    <col min="2819" max="2819" width="14" style="1" customWidth="1"/>
    <col min="2820" max="2820" width="13.28515625" style="1" customWidth="1"/>
    <col min="2821" max="2821" width="12.85546875" style="1" customWidth="1"/>
    <col min="2822" max="2822" width="13" style="1" customWidth="1"/>
    <col min="2823" max="2823" width="14.28515625" style="1" customWidth="1"/>
    <col min="2824" max="2824" width="13.5703125" style="1" customWidth="1"/>
    <col min="2825" max="3072" width="11" style="1"/>
    <col min="3073" max="3073" width="4.42578125" style="1" customWidth="1"/>
    <col min="3074" max="3074" width="39" style="1" customWidth="1"/>
    <col min="3075" max="3075" width="14" style="1" customWidth="1"/>
    <col min="3076" max="3076" width="13.28515625" style="1" customWidth="1"/>
    <col min="3077" max="3077" width="12.85546875" style="1" customWidth="1"/>
    <col min="3078" max="3078" width="13" style="1" customWidth="1"/>
    <col min="3079" max="3079" width="14.28515625" style="1" customWidth="1"/>
    <col min="3080" max="3080" width="13.5703125" style="1" customWidth="1"/>
    <col min="3081" max="3328" width="11" style="1"/>
    <col min="3329" max="3329" width="4.42578125" style="1" customWidth="1"/>
    <col min="3330" max="3330" width="39" style="1" customWidth="1"/>
    <col min="3331" max="3331" width="14" style="1" customWidth="1"/>
    <col min="3332" max="3332" width="13.28515625" style="1" customWidth="1"/>
    <col min="3333" max="3333" width="12.85546875" style="1" customWidth="1"/>
    <col min="3334" max="3334" width="13" style="1" customWidth="1"/>
    <col min="3335" max="3335" width="14.28515625" style="1" customWidth="1"/>
    <col min="3336" max="3336" width="13.5703125" style="1" customWidth="1"/>
    <col min="3337" max="3584" width="11" style="1"/>
    <col min="3585" max="3585" width="4.42578125" style="1" customWidth="1"/>
    <col min="3586" max="3586" width="39" style="1" customWidth="1"/>
    <col min="3587" max="3587" width="14" style="1" customWidth="1"/>
    <col min="3588" max="3588" width="13.28515625" style="1" customWidth="1"/>
    <col min="3589" max="3589" width="12.85546875" style="1" customWidth="1"/>
    <col min="3590" max="3590" width="13" style="1" customWidth="1"/>
    <col min="3591" max="3591" width="14.28515625" style="1" customWidth="1"/>
    <col min="3592" max="3592" width="13.5703125" style="1" customWidth="1"/>
    <col min="3593" max="3840" width="11" style="1"/>
    <col min="3841" max="3841" width="4.42578125" style="1" customWidth="1"/>
    <col min="3842" max="3842" width="39" style="1" customWidth="1"/>
    <col min="3843" max="3843" width="14" style="1" customWidth="1"/>
    <col min="3844" max="3844" width="13.28515625" style="1" customWidth="1"/>
    <col min="3845" max="3845" width="12.85546875" style="1" customWidth="1"/>
    <col min="3846" max="3846" width="13" style="1" customWidth="1"/>
    <col min="3847" max="3847" width="14.28515625" style="1" customWidth="1"/>
    <col min="3848" max="3848" width="13.5703125" style="1" customWidth="1"/>
    <col min="3849" max="4096" width="11" style="1"/>
    <col min="4097" max="4097" width="4.42578125" style="1" customWidth="1"/>
    <col min="4098" max="4098" width="39" style="1" customWidth="1"/>
    <col min="4099" max="4099" width="14" style="1" customWidth="1"/>
    <col min="4100" max="4100" width="13.28515625" style="1" customWidth="1"/>
    <col min="4101" max="4101" width="12.85546875" style="1" customWidth="1"/>
    <col min="4102" max="4102" width="13" style="1" customWidth="1"/>
    <col min="4103" max="4103" width="14.28515625" style="1" customWidth="1"/>
    <col min="4104" max="4104" width="13.5703125" style="1" customWidth="1"/>
    <col min="4105" max="4352" width="11" style="1"/>
    <col min="4353" max="4353" width="4.42578125" style="1" customWidth="1"/>
    <col min="4354" max="4354" width="39" style="1" customWidth="1"/>
    <col min="4355" max="4355" width="14" style="1" customWidth="1"/>
    <col min="4356" max="4356" width="13.28515625" style="1" customWidth="1"/>
    <col min="4357" max="4357" width="12.85546875" style="1" customWidth="1"/>
    <col min="4358" max="4358" width="13" style="1" customWidth="1"/>
    <col min="4359" max="4359" width="14.28515625" style="1" customWidth="1"/>
    <col min="4360" max="4360" width="13.5703125" style="1" customWidth="1"/>
    <col min="4361" max="4608" width="11" style="1"/>
    <col min="4609" max="4609" width="4.42578125" style="1" customWidth="1"/>
    <col min="4610" max="4610" width="39" style="1" customWidth="1"/>
    <col min="4611" max="4611" width="14" style="1" customWidth="1"/>
    <col min="4612" max="4612" width="13.28515625" style="1" customWidth="1"/>
    <col min="4613" max="4613" width="12.85546875" style="1" customWidth="1"/>
    <col min="4614" max="4614" width="13" style="1" customWidth="1"/>
    <col min="4615" max="4615" width="14.28515625" style="1" customWidth="1"/>
    <col min="4616" max="4616" width="13.5703125" style="1" customWidth="1"/>
    <col min="4617" max="4864" width="11" style="1"/>
    <col min="4865" max="4865" width="4.42578125" style="1" customWidth="1"/>
    <col min="4866" max="4866" width="39" style="1" customWidth="1"/>
    <col min="4867" max="4867" width="14" style="1" customWidth="1"/>
    <col min="4868" max="4868" width="13.28515625" style="1" customWidth="1"/>
    <col min="4869" max="4869" width="12.85546875" style="1" customWidth="1"/>
    <col min="4870" max="4870" width="13" style="1" customWidth="1"/>
    <col min="4871" max="4871" width="14.28515625" style="1" customWidth="1"/>
    <col min="4872" max="4872" width="13.5703125" style="1" customWidth="1"/>
    <col min="4873" max="5120" width="11" style="1"/>
    <col min="5121" max="5121" width="4.42578125" style="1" customWidth="1"/>
    <col min="5122" max="5122" width="39" style="1" customWidth="1"/>
    <col min="5123" max="5123" width="14" style="1" customWidth="1"/>
    <col min="5124" max="5124" width="13.28515625" style="1" customWidth="1"/>
    <col min="5125" max="5125" width="12.85546875" style="1" customWidth="1"/>
    <col min="5126" max="5126" width="13" style="1" customWidth="1"/>
    <col min="5127" max="5127" width="14.28515625" style="1" customWidth="1"/>
    <col min="5128" max="5128" width="13.5703125" style="1" customWidth="1"/>
    <col min="5129" max="5376" width="11" style="1"/>
    <col min="5377" max="5377" width="4.42578125" style="1" customWidth="1"/>
    <col min="5378" max="5378" width="39" style="1" customWidth="1"/>
    <col min="5379" max="5379" width="14" style="1" customWidth="1"/>
    <col min="5380" max="5380" width="13.28515625" style="1" customWidth="1"/>
    <col min="5381" max="5381" width="12.85546875" style="1" customWidth="1"/>
    <col min="5382" max="5382" width="13" style="1" customWidth="1"/>
    <col min="5383" max="5383" width="14.28515625" style="1" customWidth="1"/>
    <col min="5384" max="5384" width="13.5703125" style="1" customWidth="1"/>
    <col min="5385" max="5632" width="11" style="1"/>
    <col min="5633" max="5633" width="4.42578125" style="1" customWidth="1"/>
    <col min="5634" max="5634" width="39" style="1" customWidth="1"/>
    <col min="5635" max="5635" width="14" style="1" customWidth="1"/>
    <col min="5636" max="5636" width="13.28515625" style="1" customWidth="1"/>
    <col min="5637" max="5637" width="12.85546875" style="1" customWidth="1"/>
    <col min="5638" max="5638" width="13" style="1" customWidth="1"/>
    <col min="5639" max="5639" width="14.28515625" style="1" customWidth="1"/>
    <col min="5640" max="5640" width="13.5703125" style="1" customWidth="1"/>
    <col min="5641" max="5888" width="11" style="1"/>
    <col min="5889" max="5889" width="4.42578125" style="1" customWidth="1"/>
    <col min="5890" max="5890" width="39" style="1" customWidth="1"/>
    <col min="5891" max="5891" width="14" style="1" customWidth="1"/>
    <col min="5892" max="5892" width="13.28515625" style="1" customWidth="1"/>
    <col min="5893" max="5893" width="12.85546875" style="1" customWidth="1"/>
    <col min="5894" max="5894" width="13" style="1" customWidth="1"/>
    <col min="5895" max="5895" width="14.28515625" style="1" customWidth="1"/>
    <col min="5896" max="5896" width="13.5703125" style="1" customWidth="1"/>
    <col min="5897" max="6144" width="11" style="1"/>
    <col min="6145" max="6145" width="4.42578125" style="1" customWidth="1"/>
    <col min="6146" max="6146" width="39" style="1" customWidth="1"/>
    <col min="6147" max="6147" width="14" style="1" customWidth="1"/>
    <col min="6148" max="6148" width="13.28515625" style="1" customWidth="1"/>
    <col min="6149" max="6149" width="12.85546875" style="1" customWidth="1"/>
    <col min="6150" max="6150" width="13" style="1" customWidth="1"/>
    <col min="6151" max="6151" width="14.28515625" style="1" customWidth="1"/>
    <col min="6152" max="6152" width="13.5703125" style="1" customWidth="1"/>
    <col min="6153" max="6400" width="11" style="1"/>
    <col min="6401" max="6401" width="4.42578125" style="1" customWidth="1"/>
    <col min="6402" max="6402" width="39" style="1" customWidth="1"/>
    <col min="6403" max="6403" width="14" style="1" customWidth="1"/>
    <col min="6404" max="6404" width="13.28515625" style="1" customWidth="1"/>
    <col min="6405" max="6405" width="12.85546875" style="1" customWidth="1"/>
    <col min="6406" max="6406" width="13" style="1" customWidth="1"/>
    <col min="6407" max="6407" width="14.28515625" style="1" customWidth="1"/>
    <col min="6408" max="6408" width="13.5703125" style="1" customWidth="1"/>
    <col min="6409" max="6656" width="11" style="1"/>
    <col min="6657" max="6657" width="4.42578125" style="1" customWidth="1"/>
    <col min="6658" max="6658" width="39" style="1" customWidth="1"/>
    <col min="6659" max="6659" width="14" style="1" customWidth="1"/>
    <col min="6660" max="6660" width="13.28515625" style="1" customWidth="1"/>
    <col min="6661" max="6661" width="12.85546875" style="1" customWidth="1"/>
    <col min="6662" max="6662" width="13" style="1" customWidth="1"/>
    <col min="6663" max="6663" width="14.28515625" style="1" customWidth="1"/>
    <col min="6664" max="6664" width="13.5703125" style="1" customWidth="1"/>
    <col min="6665" max="6912" width="11" style="1"/>
    <col min="6913" max="6913" width="4.42578125" style="1" customWidth="1"/>
    <col min="6914" max="6914" width="39" style="1" customWidth="1"/>
    <col min="6915" max="6915" width="14" style="1" customWidth="1"/>
    <col min="6916" max="6916" width="13.28515625" style="1" customWidth="1"/>
    <col min="6917" max="6917" width="12.85546875" style="1" customWidth="1"/>
    <col min="6918" max="6918" width="13" style="1" customWidth="1"/>
    <col min="6919" max="6919" width="14.28515625" style="1" customWidth="1"/>
    <col min="6920" max="6920" width="13.5703125" style="1" customWidth="1"/>
    <col min="6921" max="7168" width="11" style="1"/>
    <col min="7169" max="7169" width="4.42578125" style="1" customWidth="1"/>
    <col min="7170" max="7170" width="39" style="1" customWidth="1"/>
    <col min="7171" max="7171" width="14" style="1" customWidth="1"/>
    <col min="7172" max="7172" width="13.28515625" style="1" customWidth="1"/>
    <col min="7173" max="7173" width="12.85546875" style="1" customWidth="1"/>
    <col min="7174" max="7174" width="13" style="1" customWidth="1"/>
    <col min="7175" max="7175" width="14.28515625" style="1" customWidth="1"/>
    <col min="7176" max="7176" width="13.5703125" style="1" customWidth="1"/>
    <col min="7177" max="7424" width="11" style="1"/>
    <col min="7425" max="7425" width="4.42578125" style="1" customWidth="1"/>
    <col min="7426" max="7426" width="39" style="1" customWidth="1"/>
    <col min="7427" max="7427" width="14" style="1" customWidth="1"/>
    <col min="7428" max="7428" width="13.28515625" style="1" customWidth="1"/>
    <col min="7429" max="7429" width="12.85546875" style="1" customWidth="1"/>
    <col min="7430" max="7430" width="13" style="1" customWidth="1"/>
    <col min="7431" max="7431" width="14.28515625" style="1" customWidth="1"/>
    <col min="7432" max="7432" width="13.5703125" style="1" customWidth="1"/>
    <col min="7433" max="7680" width="11" style="1"/>
    <col min="7681" max="7681" width="4.42578125" style="1" customWidth="1"/>
    <col min="7682" max="7682" width="39" style="1" customWidth="1"/>
    <col min="7683" max="7683" width="14" style="1" customWidth="1"/>
    <col min="7684" max="7684" width="13.28515625" style="1" customWidth="1"/>
    <col min="7685" max="7685" width="12.85546875" style="1" customWidth="1"/>
    <col min="7686" max="7686" width="13" style="1" customWidth="1"/>
    <col min="7687" max="7687" width="14.28515625" style="1" customWidth="1"/>
    <col min="7688" max="7688" width="13.5703125" style="1" customWidth="1"/>
    <col min="7689" max="7936" width="11" style="1"/>
    <col min="7937" max="7937" width="4.42578125" style="1" customWidth="1"/>
    <col min="7938" max="7938" width="39" style="1" customWidth="1"/>
    <col min="7939" max="7939" width="14" style="1" customWidth="1"/>
    <col min="7940" max="7940" width="13.28515625" style="1" customWidth="1"/>
    <col min="7941" max="7941" width="12.85546875" style="1" customWidth="1"/>
    <col min="7942" max="7942" width="13" style="1" customWidth="1"/>
    <col min="7943" max="7943" width="14.28515625" style="1" customWidth="1"/>
    <col min="7944" max="7944" width="13.5703125" style="1" customWidth="1"/>
    <col min="7945" max="8192" width="11" style="1"/>
    <col min="8193" max="8193" width="4.42578125" style="1" customWidth="1"/>
    <col min="8194" max="8194" width="39" style="1" customWidth="1"/>
    <col min="8195" max="8195" width="14" style="1" customWidth="1"/>
    <col min="8196" max="8196" width="13.28515625" style="1" customWidth="1"/>
    <col min="8197" max="8197" width="12.85546875" style="1" customWidth="1"/>
    <col min="8198" max="8198" width="13" style="1" customWidth="1"/>
    <col min="8199" max="8199" width="14.28515625" style="1" customWidth="1"/>
    <col min="8200" max="8200" width="13.5703125" style="1" customWidth="1"/>
    <col min="8201" max="8448" width="11" style="1"/>
    <col min="8449" max="8449" width="4.42578125" style="1" customWidth="1"/>
    <col min="8450" max="8450" width="39" style="1" customWidth="1"/>
    <col min="8451" max="8451" width="14" style="1" customWidth="1"/>
    <col min="8452" max="8452" width="13.28515625" style="1" customWidth="1"/>
    <col min="8453" max="8453" width="12.85546875" style="1" customWidth="1"/>
    <col min="8454" max="8454" width="13" style="1" customWidth="1"/>
    <col min="8455" max="8455" width="14.28515625" style="1" customWidth="1"/>
    <col min="8456" max="8456" width="13.5703125" style="1" customWidth="1"/>
    <col min="8457" max="8704" width="11" style="1"/>
    <col min="8705" max="8705" width="4.42578125" style="1" customWidth="1"/>
    <col min="8706" max="8706" width="39" style="1" customWidth="1"/>
    <col min="8707" max="8707" width="14" style="1" customWidth="1"/>
    <col min="8708" max="8708" width="13.28515625" style="1" customWidth="1"/>
    <col min="8709" max="8709" width="12.85546875" style="1" customWidth="1"/>
    <col min="8710" max="8710" width="13" style="1" customWidth="1"/>
    <col min="8711" max="8711" width="14.28515625" style="1" customWidth="1"/>
    <col min="8712" max="8712" width="13.5703125" style="1" customWidth="1"/>
    <col min="8713" max="8960" width="11" style="1"/>
    <col min="8961" max="8961" width="4.42578125" style="1" customWidth="1"/>
    <col min="8962" max="8962" width="39" style="1" customWidth="1"/>
    <col min="8963" max="8963" width="14" style="1" customWidth="1"/>
    <col min="8964" max="8964" width="13.28515625" style="1" customWidth="1"/>
    <col min="8965" max="8965" width="12.85546875" style="1" customWidth="1"/>
    <col min="8966" max="8966" width="13" style="1" customWidth="1"/>
    <col min="8967" max="8967" width="14.28515625" style="1" customWidth="1"/>
    <col min="8968" max="8968" width="13.5703125" style="1" customWidth="1"/>
    <col min="8969" max="9216" width="11" style="1"/>
    <col min="9217" max="9217" width="4.42578125" style="1" customWidth="1"/>
    <col min="9218" max="9218" width="39" style="1" customWidth="1"/>
    <col min="9219" max="9219" width="14" style="1" customWidth="1"/>
    <col min="9220" max="9220" width="13.28515625" style="1" customWidth="1"/>
    <col min="9221" max="9221" width="12.85546875" style="1" customWidth="1"/>
    <col min="9222" max="9222" width="13" style="1" customWidth="1"/>
    <col min="9223" max="9223" width="14.28515625" style="1" customWidth="1"/>
    <col min="9224" max="9224" width="13.5703125" style="1" customWidth="1"/>
    <col min="9225" max="9472" width="11" style="1"/>
    <col min="9473" max="9473" width="4.42578125" style="1" customWidth="1"/>
    <col min="9474" max="9474" width="39" style="1" customWidth="1"/>
    <col min="9475" max="9475" width="14" style="1" customWidth="1"/>
    <col min="9476" max="9476" width="13.28515625" style="1" customWidth="1"/>
    <col min="9477" max="9477" width="12.85546875" style="1" customWidth="1"/>
    <col min="9478" max="9478" width="13" style="1" customWidth="1"/>
    <col min="9479" max="9479" width="14.28515625" style="1" customWidth="1"/>
    <col min="9480" max="9480" width="13.5703125" style="1" customWidth="1"/>
    <col min="9481" max="9728" width="11" style="1"/>
    <col min="9729" max="9729" width="4.42578125" style="1" customWidth="1"/>
    <col min="9730" max="9730" width="39" style="1" customWidth="1"/>
    <col min="9731" max="9731" width="14" style="1" customWidth="1"/>
    <col min="9732" max="9732" width="13.28515625" style="1" customWidth="1"/>
    <col min="9733" max="9733" width="12.85546875" style="1" customWidth="1"/>
    <col min="9734" max="9734" width="13" style="1" customWidth="1"/>
    <col min="9735" max="9735" width="14.28515625" style="1" customWidth="1"/>
    <col min="9736" max="9736" width="13.5703125" style="1" customWidth="1"/>
    <col min="9737" max="9984" width="11" style="1"/>
    <col min="9985" max="9985" width="4.42578125" style="1" customWidth="1"/>
    <col min="9986" max="9986" width="39" style="1" customWidth="1"/>
    <col min="9987" max="9987" width="14" style="1" customWidth="1"/>
    <col min="9988" max="9988" width="13.28515625" style="1" customWidth="1"/>
    <col min="9989" max="9989" width="12.85546875" style="1" customWidth="1"/>
    <col min="9990" max="9990" width="13" style="1" customWidth="1"/>
    <col min="9991" max="9991" width="14.28515625" style="1" customWidth="1"/>
    <col min="9992" max="9992" width="13.5703125" style="1" customWidth="1"/>
    <col min="9993" max="10240" width="11" style="1"/>
    <col min="10241" max="10241" width="4.42578125" style="1" customWidth="1"/>
    <col min="10242" max="10242" width="39" style="1" customWidth="1"/>
    <col min="10243" max="10243" width="14" style="1" customWidth="1"/>
    <col min="10244" max="10244" width="13.28515625" style="1" customWidth="1"/>
    <col min="10245" max="10245" width="12.85546875" style="1" customWidth="1"/>
    <col min="10246" max="10246" width="13" style="1" customWidth="1"/>
    <col min="10247" max="10247" width="14.28515625" style="1" customWidth="1"/>
    <col min="10248" max="10248" width="13.5703125" style="1" customWidth="1"/>
    <col min="10249" max="10496" width="11" style="1"/>
    <col min="10497" max="10497" width="4.42578125" style="1" customWidth="1"/>
    <col min="10498" max="10498" width="39" style="1" customWidth="1"/>
    <col min="10499" max="10499" width="14" style="1" customWidth="1"/>
    <col min="10500" max="10500" width="13.28515625" style="1" customWidth="1"/>
    <col min="10501" max="10501" width="12.85546875" style="1" customWidth="1"/>
    <col min="10502" max="10502" width="13" style="1" customWidth="1"/>
    <col min="10503" max="10503" width="14.28515625" style="1" customWidth="1"/>
    <col min="10504" max="10504" width="13.5703125" style="1" customWidth="1"/>
    <col min="10505" max="10752" width="11" style="1"/>
    <col min="10753" max="10753" width="4.42578125" style="1" customWidth="1"/>
    <col min="10754" max="10754" width="39" style="1" customWidth="1"/>
    <col min="10755" max="10755" width="14" style="1" customWidth="1"/>
    <col min="10756" max="10756" width="13.28515625" style="1" customWidth="1"/>
    <col min="10757" max="10757" width="12.85546875" style="1" customWidth="1"/>
    <col min="10758" max="10758" width="13" style="1" customWidth="1"/>
    <col min="10759" max="10759" width="14.28515625" style="1" customWidth="1"/>
    <col min="10760" max="10760" width="13.5703125" style="1" customWidth="1"/>
    <col min="10761" max="11008" width="11" style="1"/>
    <col min="11009" max="11009" width="4.42578125" style="1" customWidth="1"/>
    <col min="11010" max="11010" width="39" style="1" customWidth="1"/>
    <col min="11011" max="11011" width="14" style="1" customWidth="1"/>
    <col min="11012" max="11012" width="13.28515625" style="1" customWidth="1"/>
    <col min="11013" max="11013" width="12.85546875" style="1" customWidth="1"/>
    <col min="11014" max="11014" width="13" style="1" customWidth="1"/>
    <col min="11015" max="11015" width="14.28515625" style="1" customWidth="1"/>
    <col min="11016" max="11016" width="13.5703125" style="1" customWidth="1"/>
    <col min="11017" max="11264" width="11" style="1"/>
    <col min="11265" max="11265" width="4.42578125" style="1" customWidth="1"/>
    <col min="11266" max="11266" width="39" style="1" customWidth="1"/>
    <col min="11267" max="11267" width="14" style="1" customWidth="1"/>
    <col min="11268" max="11268" width="13.28515625" style="1" customWidth="1"/>
    <col min="11269" max="11269" width="12.85546875" style="1" customWidth="1"/>
    <col min="11270" max="11270" width="13" style="1" customWidth="1"/>
    <col min="11271" max="11271" width="14.28515625" style="1" customWidth="1"/>
    <col min="11272" max="11272" width="13.5703125" style="1" customWidth="1"/>
    <col min="11273" max="11520" width="11" style="1"/>
    <col min="11521" max="11521" width="4.42578125" style="1" customWidth="1"/>
    <col min="11522" max="11522" width="39" style="1" customWidth="1"/>
    <col min="11523" max="11523" width="14" style="1" customWidth="1"/>
    <col min="11524" max="11524" width="13.28515625" style="1" customWidth="1"/>
    <col min="11525" max="11525" width="12.85546875" style="1" customWidth="1"/>
    <col min="11526" max="11526" width="13" style="1" customWidth="1"/>
    <col min="11527" max="11527" width="14.28515625" style="1" customWidth="1"/>
    <col min="11528" max="11528" width="13.5703125" style="1" customWidth="1"/>
    <col min="11529" max="11776" width="11" style="1"/>
    <col min="11777" max="11777" width="4.42578125" style="1" customWidth="1"/>
    <col min="11778" max="11778" width="39" style="1" customWidth="1"/>
    <col min="11779" max="11779" width="14" style="1" customWidth="1"/>
    <col min="11780" max="11780" width="13.28515625" style="1" customWidth="1"/>
    <col min="11781" max="11781" width="12.85546875" style="1" customWidth="1"/>
    <col min="11782" max="11782" width="13" style="1" customWidth="1"/>
    <col min="11783" max="11783" width="14.28515625" style="1" customWidth="1"/>
    <col min="11784" max="11784" width="13.5703125" style="1" customWidth="1"/>
    <col min="11785" max="12032" width="11" style="1"/>
    <col min="12033" max="12033" width="4.42578125" style="1" customWidth="1"/>
    <col min="12034" max="12034" width="39" style="1" customWidth="1"/>
    <col min="12035" max="12035" width="14" style="1" customWidth="1"/>
    <col min="12036" max="12036" width="13.28515625" style="1" customWidth="1"/>
    <col min="12037" max="12037" width="12.85546875" style="1" customWidth="1"/>
    <col min="12038" max="12038" width="13" style="1" customWidth="1"/>
    <col min="12039" max="12039" width="14.28515625" style="1" customWidth="1"/>
    <col min="12040" max="12040" width="13.5703125" style="1" customWidth="1"/>
    <col min="12041" max="12288" width="11" style="1"/>
    <col min="12289" max="12289" width="4.42578125" style="1" customWidth="1"/>
    <col min="12290" max="12290" width="39" style="1" customWidth="1"/>
    <col min="12291" max="12291" width="14" style="1" customWidth="1"/>
    <col min="12292" max="12292" width="13.28515625" style="1" customWidth="1"/>
    <col min="12293" max="12293" width="12.85546875" style="1" customWidth="1"/>
    <col min="12294" max="12294" width="13" style="1" customWidth="1"/>
    <col min="12295" max="12295" width="14.28515625" style="1" customWidth="1"/>
    <col min="12296" max="12296" width="13.5703125" style="1" customWidth="1"/>
    <col min="12297" max="12544" width="11" style="1"/>
    <col min="12545" max="12545" width="4.42578125" style="1" customWidth="1"/>
    <col min="12546" max="12546" width="39" style="1" customWidth="1"/>
    <col min="12547" max="12547" width="14" style="1" customWidth="1"/>
    <col min="12548" max="12548" width="13.28515625" style="1" customWidth="1"/>
    <col min="12549" max="12549" width="12.85546875" style="1" customWidth="1"/>
    <col min="12550" max="12550" width="13" style="1" customWidth="1"/>
    <col min="12551" max="12551" width="14.28515625" style="1" customWidth="1"/>
    <col min="12552" max="12552" width="13.5703125" style="1" customWidth="1"/>
    <col min="12553" max="12800" width="11" style="1"/>
    <col min="12801" max="12801" width="4.42578125" style="1" customWidth="1"/>
    <col min="12802" max="12802" width="39" style="1" customWidth="1"/>
    <col min="12803" max="12803" width="14" style="1" customWidth="1"/>
    <col min="12804" max="12804" width="13.28515625" style="1" customWidth="1"/>
    <col min="12805" max="12805" width="12.85546875" style="1" customWidth="1"/>
    <col min="12806" max="12806" width="13" style="1" customWidth="1"/>
    <col min="12807" max="12807" width="14.28515625" style="1" customWidth="1"/>
    <col min="12808" max="12808" width="13.5703125" style="1" customWidth="1"/>
    <col min="12809" max="13056" width="11" style="1"/>
    <col min="13057" max="13057" width="4.42578125" style="1" customWidth="1"/>
    <col min="13058" max="13058" width="39" style="1" customWidth="1"/>
    <col min="13059" max="13059" width="14" style="1" customWidth="1"/>
    <col min="13060" max="13060" width="13.28515625" style="1" customWidth="1"/>
    <col min="13061" max="13061" width="12.85546875" style="1" customWidth="1"/>
    <col min="13062" max="13062" width="13" style="1" customWidth="1"/>
    <col min="13063" max="13063" width="14.28515625" style="1" customWidth="1"/>
    <col min="13064" max="13064" width="13.5703125" style="1" customWidth="1"/>
    <col min="13065" max="13312" width="11" style="1"/>
    <col min="13313" max="13313" width="4.42578125" style="1" customWidth="1"/>
    <col min="13314" max="13314" width="39" style="1" customWidth="1"/>
    <col min="13315" max="13315" width="14" style="1" customWidth="1"/>
    <col min="13316" max="13316" width="13.28515625" style="1" customWidth="1"/>
    <col min="13317" max="13317" width="12.85546875" style="1" customWidth="1"/>
    <col min="13318" max="13318" width="13" style="1" customWidth="1"/>
    <col min="13319" max="13319" width="14.28515625" style="1" customWidth="1"/>
    <col min="13320" max="13320" width="13.5703125" style="1" customWidth="1"/>
    <col min="13321" max="13568" width="11" style="1"/>
    <col min="13569" max="13569" width="4.42578125" style="1" customWidth="1"/>
    <col min="13570" max="13570" width="39" style="1" customWidth="1"/>
    <col min="13571" max="13571" width="14" style="1" customWidth="1"/>
    <col min="13572" max="13572" width="13.28515625" style="1" customWidth="1"/>
    <col min="13573" max="13573" width="12.85546875" style="1" customWidth="1"/>
    <col min="13574" max="13574" width="13" style="1" customWidth="1"/>
    <col min="13575" max="13575" width="14.28515625" style="1" customWidth="1"/>
    <col min="13576" max="13576" width="13.5703125" style="1" customWidth="1"/>
    <col min="13577" max="13824" width="11" style="1"/>
    <col min="13825" max="13825" width="4.42578125" style="1" customWidth="1"/>
    <col min="13826" max="13826" width="39" style="1" customWidth="1"/>
    <col min="13827" max="13827" width="14" style="1" customWidth="1"/>
    <col min="13828" max="13828" width="13.28515625" style="1" customWidth="1"/>
    <col min="13829" max="13829" width="12.85546875" style="1" customWidth="1"/>
    <col min="13830" max="13830" width="13" style="1" customWidth="1"/>
    <col min="13831" max="13831" width="14.28515625" style="1" customWidth="1"/>
    <col min="13832" max="13832" width="13.5703125" style="1" customWidth="1"/>
    <col min="13833" max="14080" width="11" style="1"/>
    <col min="14081" max="14081" width="4.42578125" style="1" customWidth="1"/>
    <col min="14082" max="14082" width="39" style="1" customWidth="1"/>
    <col min="14083" max="14083" width="14" style="1" customWidth="1"/>
    <col min="14084" max="14084" width="13.28515625" style="1" customWidth="1"/>
    <col min="14085" max="14085" width="12.85546875" style="1" customWidth="1"/>
    <col min="14086" max="14086" width="13" style="1" customWidth="1"/>
    <col min="14087" max="14087" width="14.28515625" style="1" customWidth="1"/>
    <col min="14088" max="14088" width="13.5703125" style="1" customWidth="1"/>
    <col min="14089" max="14336" width="11" style="1"/>
    <col min="14337" max="14337" width="4.42578125" style="1" customWidth="1"/>
    <col min="14338" max="14338" width="39" style="1" customWidth="1"/>
    <col min="14339" max="14339" width="14" style="1" customWidth="1"/>
    <col min="14340" max="14340" width="13.28515625" style="1" customWidth="1"/>
    <col min="14341" max="14341" width="12.85546875" style="1" customWidth="1"/>
    <col min="14342" max="14342" width="13" style="1" customWidth="1"/>
    <col min="14343" max="14343" width="14.28515625" style="1" customWidth="1"/>
    <col min="14344" max="14344" width="13.5703125" style="1" customWidth="1"/>
    <col min="14345" max="14592" width="11" style="1"/>
    <col min="14593" max="14593" width="4.42578125" style="1" customWidth="1"/>
    <col min="14594" max="14594" width="39" style="1" customWidth="1"/>
    <col min="14595" max="14595" width="14" style="1" customWidth="1"/>
    <col min="14596" max="14596" width="13.28515625" style="1" customWidth="1"/>
    <col min="14597" max="14597" width="12.85546875" style="1" customWidth="1"/>
    <col min="14598" max="14598" width="13" style="1" customWidth="1"/>
    <col min="14599" max="14599" width="14.28515625" style="1" customWidth="1"/>
    <col min="14600" max="14600" width="13.5703125" style="1" customWidth="1"/>
    <col min="14601" max="14848" width="11" style="1"/>
    <col min="14849" max="14849" width="4.42578125" style="1" customWidth="1"/>
    <col min="14850" max="14850" width="39" style="1" customWidth="1"/>
    <col min="14851" max="14851" width="14" style="1" customWidth="1"/>
    <col min="14852" max="14852" width="13.28515625" style="1" customWidth="1"/>
    <col min="14853" max="14853" width="12.85546875" style="1" customWidth="1"/>
    <col min="14854" max="14854" width="13" style="1" customWidth="1"/>
    <col min="14855" max="14855" width="14.28515625" style="1" customWidth="1"/>
    <col min="14856" max="14856" width="13.5703125" style="1" customWidth="1"/>
    <col min="14857" max="15104" width="11" style="1"/>
    <col min="15105" max="15105" width="4.42578125" style="1" customWidth="1"/>
    <col min="15106" max="15106" width="39" style="1" customWidth="1"/>
    <col min="15107" max="15107" width="14" style="1" customWidth="1"/>
    <col min="15108" max="15108" width="13.28515625" style="1" customWidth="1"/>
    <col min="15109" max="15109" width="12.85546875" style="1" customWidth="1"/>
    <col min="15110" max="15110" width="13" style="1" customWidth="1"/>
    <col min="15111" max="15111" width="14.28515625" style="1" customWidth="1"/>
    <col min="15112" max="15112" width="13.5703125" style="1" customWidth="1"/>
    <col min="15113" max="15360" width="11" style="1"/>
    <col min="15361" max="15361" width="4.42578125" style="1" customWidth="1"/>
    <col min="15362" max="15362" width="39" style="1" customWidth="1"/>
    <col min="15363" max="15363" width="14" style="1" customWidth="1"/>
    <col min="15364" max="15364" width="13.28515625" style="1" customWidth="1"/>
    <col min="15365" max="15365" width="12.85546875" style="1" customWidth="1"/>
    <col min="15366" max="15366" width="13" style="1" customWidth="1"/>
    <col min="15367" max="15367" width="14.28515625" style="1" customWidth="1"/>
    <col min="15368" max="15368" width="13.5703125" style="1" customWidth="1"/>
    <col min="15369" max="15616" width="11" style="1"/>
    <col min="15617" max="15617" width="4.42578125" style="1" customWidth="1"/>
    <col min="15618" max="15618" width="39" style="1" customWidth="1"/>
    <col min="15619" max="15619" width="14" style="1" customWidth="1"/>
    <col min="15620" max="15620" width="13.28515625" style="1" customWidth="1"/>
    <col min="15621" max="15621" width="12.85546875" style="1" customWidth="1"/>
    <col min="15622" max="15622" width="13" style="1" customWidth="1"/>
    <col min="15623" max="15623" width="14.28515625" style="1" customWidth="1"/>
    <col min="15624" max="15624" width="13.5703125" style="1" customWidth="1"/>
    <col min="15625" max="15872" width="11" style="1"/>
    <col min="15873" max="15873" width="4.42578125" style="1" customWidth="1"/>
    <col min="15874" max="15874" width="39" style="1" customWidth="1"/>
    <col min="15875" max="15875" width="14" style="1" customWidth="1"/>
    <col min="15876" max="15876" width="13.28515625" style="1" customWidth="1"/>
    <col min="15877" max="15877" width="12.85546875" style="1" customWidth="1"/>
    <col min="15878" max="15878" width="13" style="1" customWidth="1"/>
    <col min="15879" max="15879" width="14.28515625" style="1" customWidth="1"/>
    <col min="15880" max="15880" width="13.5703125" style="1" customWidth="1"/>
    <col min="15881" max="16128" width="11" style="1"/>
    <col min="16129" max="16129" width="4.42578125" style="1" customWidth="1"/>
    <col min="16130" max="16130" width="39" style="1" customWidth="1"/>
    <col min="16131" max="16131" width="14" style="1" customWidth="1"/>
    <col min="16132" max="16132" width="13.28515625" style="1" customWidth="1"/>
    <col min="16133" max="16133" width="12.85546875" style="1" customWidth="1"/>
    <col min="16134" max="16134" width="13" style="1" customWidth="1"/>
    <col min="16135" max="16135" width="14.28515625" style="1" customWidth="1"/>
    <col min="16136" max="16136" width="13.5703125" style="1" customWidth="1"/>
    <col min="16137" max="16384" width="11" style="1"/>
  </cols>
  <sheetData>
    <row r="1" spans="2:8" ht="13.5" thickBot="1" x14ac:dyDescent="0.25"/>
    <row r="2" spans="2:8" x14ac:dyDescent="0.2">
      <c r="B2" s="72" t="s">
        <v>0</v>
      </c>
      <c r="C2" s="73"/>
      <c r="D2" s="73"/>
      <c r="E2" s="73"/>
      <c r="F2" s="73"/>
      <c r="G2" s="73"/>
      <c r="H2" s="74"/>
    </row>
    <row r="3" spans="2:8" x14ac:dyDescent="0.2">
      <c r="B3" s="75" t="s">
        <v>75</v>
      </c>
      <c r="C3" s="76"/>
      <c r="D3" s="76"/>
      <c r="E3" s="76"/>
      <c r="F3" s="76"/>
      <c r="G3" s="76"/>
      <c r="H3" s="77"/>
    </row>
    <row r="4" spans="2:8" x14ac:dyDescent="0.2">
      <c r="B4" s="75" t="s">
        <v>160</v>
      </c>
      <c r="C4" s="76"/>
      <c r="D4" s="76"/>
      <c r="E4" s="76"/>
      <c r="F4" s="76"/>
      <c r="G4" s="76"/>
      <c r="H4" s="77"/>
    </row>
    <row r="5" spans="2:8" x14ac:dyDescent="0.2">
      <c r="B5" s="75" t="s">
        <v>2</v>
      </c>
      <c r="C5" s="76"/>
      <c r="D5" s="76"/>
      <c r="E5" s="76"/>
      <c r="F5" s="76"/>
      <c r="G5" s="76"/>
      <c r="H5" s="77"/>
    </row>
    <row r="6" spans="2:8" ht="13.5" thickBot="1" x14ac:dyDescent="0.25">
      <c r="B6" s="78" t="s">
        <v>3</v>
      </c>
      <c r="C6" s="79"/>
      <c r="D6" s="79"/>
      <c r="E6" s="79"/>
      <c r="F6" s="79"/>
      <c r="G6" s="79"/>
      <c r="H6" s="80"/>
    </row>
    <row r="7" spans="2:8" ht="13.5" thickBot="1" x14ac:dyDescent="0.25">
      <c r="B7" s="18" t="s">
        <v>77</v>
      </c>
      <c r="C7" s="81" t="s">
        <v>78</v>
      </c>
      <c r="D7" s="82"/>
      <c r="E7" s="82"/>
      <c r="F7" s="82"/>
      <c r="G7" s="83"/>
      <c r="H7" s="18" t="s">
        <v>79</v>
      </c>
    </row>
    <row r="8" spans="2:8" ht="26.25" thickBot="1" x14ac:dyDescent="0.25">
      <c r="B8" s="22"/>
      <c r="C8" s="51" t="s">
        <v>80</v>
      </c>
      <c r="D8" s="51" t="s">
        <v>8</v>
      </c>
      <c r="E8" s="51" t="s">
        <v>9</v>
      </c>
      <c r="F8" s="51" t="s">
        <v>10</v>
      </c>
      <c r="G8" s="51" t="s">
        <v>161</v>
      </c>
      <c r="H8" s="22"/>
    </row>
    <row r="9" spans="2:8" x14ac:dyDescent="0.2">
      <c r="B9" s="84" t="s">
        <v>162</v>
      </c>
      <c r="C9" s="85">
        <f t="shared" ref="C9:H9" si="0">SUM(C10:C55)</f>
        <v>1243313548.8899999</v>
      </c>
      <c r="D9" s="85">
        <f t="shared" si="0"/>
        <v>-8.149072527885437E-10</v>
      </c>
      <c r="E9" s="85">
        <f t="shared" si="0"/>
        <v>1243313548.8900001</v>
      </c>
      <c r="F9" s="85">
        <f t="shared" si="0"/>
        <v>222847968.93000007</v>
      </c>
      <c r="G9" s="85">
        <f t="shared" si="0"/>
        <v>220829409.84999999</v>
      </c>
      <c r="H9" s="85">
        <f t="shared" si="0"/>
        <v>1020465579.9600004</v>
      </c>
    </row>
    <row r="10" spans="2:8" ht="12.75" customHeight="1" x14ac:dyDescent="0.2">
      <c r="B10" s="86" t="s">
        <v>163</v>
      </c>
      <c r="C10" s="87">
        <v>4850873.4000000004</v>
      </c>
      <c r="D10" s="87">
        <v>59288</v>
      </c>
      <c r="E10" s="87">
        <f t="shared" ref="E10:E55" si="1">C10+D10</f>
        <v>4910161.4000000004</v>
      </c>
      <c r="F10" s="87">
        <v>905379.36</v>
      </c>
      <c r="G10" s="87">
        <v>900575.6</v>
      </c>
      <c r="H10" s="24">
        <f t="shared" ref="H10:H55" si="2">E10-F10</f>
        <v>4004782.0400000005</v>
      </c>
    </row>
    <row r="11" spans="2:8" x14ac:dyDescent="0.2">
      <c r="B11" s="86" t="s">
        <v>164</v>
      </c>
      <c r="C11" s="88">
        <v>42362854.369999997</v>
      </c>
      <c r="D11" s="88">
        <v>-1449325</v>
      </c>
      <c r="E11" s="88">
        <f t="shared" si="1"/>
        <v>40913529.369999997</v>
      </c>
      <c r="F11" s="88">
        <v>10409506.890000001</v>
      </c>
      <c r="G11" s="88">
        <v>10358858.02</v>
      </c>
      <c r="H11" s="24">
        <f t="shared" si="2"/>
        <v>30504022.479999997</v>
      </c>
    </row>
    <row r="12" spans="2:8" x14ac:dyDescent="0.2">
      <c r="B12" s="86" t="s">
        <v>165</v>
      </c>
      <c r="C12" s="88">
        <v>25738917.140000001</v>
      </c>
      <c r="D12" s="88">
        <v>1692146</v>
      </c>
      <c r="E12" s="88">
        <f t="shared" si="1"/>
        <v>27431063.140000001</v>
      </c>
      <c r="F12" s="88">
        <v>19771611.050000001</v>
      </c>
      <c r="G12" s="88">
        <v>19746447.440000001</v>
      </c>
      <c r="H12" s="24">
        <f t="shared" si="2"/>
        <v>7659452.0899999999</v>
      </c>
    </row>
    <row r="13" spans="2:8" x14ac:dyDescent="0.2">
      <c r="B13" s="86" t="s">
        <v>166</v>
      </c>
      <c r="C13" s="88">
        <v>8469628.3000000007</v>
      </c>
      <c r="D13" s="88">
        <v>189403</v>
      </c>
      <c r="E13" s="88">
        <f t="shared" si="1"/>
        <v>8659031.3000000007</v>
      </c>
      <c r="F13" s="88">
        <v>1531306.21</v>
      </c>
      <c r="G13" s="88">
        <v>1422745.96</v>
      </c>
      <c r="H13" s="24">
        <f t="shared" si="2"/>
        <v>7127725.0900000008</v>
      </c>
    </row>
    <row r="14" spans="2:8" x14ac:dyDescent="0.2">
      <c r="B14" s="86" t="s">
        <v>167</v>
      </c>
      <c r="C14" s="88">
        <v>5031616.3</v>
      </c>
      <c r="D14" s="88">
        <v>310004</v>
      </c>
      <c r="E14" s="88">
        <f t="shared" si="1"/>
        <v>5341620.3</v>
      </c>
      <c r="F14" s="88">
        <v>996406.79</v>
      </c>
      <c r="G14" s="88">
        <v>993887.96</v>
      </c>
      <c r="H14" s="24">
        <f t="shared" si="2"/>
        <v>4345213.51</v>
      </c>
    </row>
    <row r="15" spans="2:8" ht="25.5" x14ac:dyDescent="0.2">
      <c r="B15" s="86" t="s">
        <v>168</v>
      </c>
      <c r="C15" s="88">
        <v>25273417.260000002</v>
      </c>
      <c r="D15" s="88">
        <v>-2390651.77</v>
      </c>
      <c r="E15" s="88">
        <f t="shared" si="1"/>
        <v>22882765.490000002</v>
      </c>
      <c r="F15" s="88">
        <v>2750678.69</v>
      </c>
      <c r="G15" s="88">
        <v>2733212.66</v>
      </c>
      <c r="H15" s="24">
        <f t="shared" si="2"/>
        <v>20132086.800000001</v>
      </c>
    </row>
    <row r="16" spans="2:8" x14ac:dyDescent="0.2">
      <c r="B16" s="86" t="s">
        <v>169</v>
      </c>
      <c r="C16" s="88">
        <v>17429174.710000001</v>
      </c>
      <c r="D16" s="88">
        <v>133738</v>
      </c>
      <c r="E16" s="88">
        <f t="shared" si="1"/>
        <v>17562912.710000001</v>
      </c>
      <c r="F16" s="88">
        <v>2694920.48</v>
      </c>
      <c r="G16" s="88">
        <v>2691904.48</v>
      </c>
      <c r="H16" s="24">
        <f t="shared" si="2"/>
        <v>14867992.23</v>
      </c>
    </row>
    <row r="17" spans="2:8" x14ac:dyDescent="0.2">
      <c r="B17" s="86" t="s">
        <v>170</v>
      </c>
      <c r="C17" s="88">
        <v>6511657.1900000004</v>
      </c>
      <c r="D17" s="88">
        <v>79390</v>
      </c>
      <c r="E17" s="88">
        <f t="shared" si="1"/>
        <v>6591047.1900000004</v>
      </c>
      <c r="F17" s="88">
        <v>1286124.5900000001</v>
      </c>
      <c r="G17" s="88">
        <v>1272504.55</v>
      </c>
      <c r="H17" s="24">
        <f t="shared" si="2"/>
        <v>5304922.6000000006</v>
      </c>
    </row>
    <row r="18" spans="2:8" x14ac:dyDescent="0.2">
      <c r="B18" s="89" t="s">
        <v>171</v>
      </c>
      <c r="C18" s="88">
        <v>14366958.859999999</v>
      </c>
      <c r="D18" s="88">
        <v>-459826</v>
      </c>
      <c r="E18" s="88">
        <f t="shared" si="1"/>
        <v>13907132.859999999</v>
      </c>
      <c r="F18" s="88">
        <v>1922282.9</v>
      </c>
      <c r="G18" s="88">
        <v>1921923.07</v>
      </c>
      <c r="H18" s="88">
        <f t="shared" si="2"/>
        <v>11984849.959999999</v>
      </c>
    </row>
    <row r="19" spans="2:8" x14ac:dyDescent="0.2">
      <c r="B19" s="89" t="s">
        <v>172</v>
      </c>
      <c r="C19" s="88">
        <v>67773345.489999995</v>
      </c>
      <c r="D19" s="88">
        <v>1447629.68</v>
      </c>
      <c r="E19" s="88">
        <f t="shared" si="1"/>
        <v>69220975.170000002</v>
      </c>
      <c r="F19" s="88">
        <v>15421647.92</v>
      </c>
      <c r="G19" s="88">
        <v>15399050.73</v>
      </c>
      <c r="H19" s="88">
        <f t="shared" si="2"/>
        <v>53799327.25</v>
      </c>
    </row>
    <row r="20" spans="2:8" x14ac:dyDescent="0.2">
      <c r="B20" s="89" t="s">
        <v>173</v>
      </c>
      <c r="C20" s="88">
        <v>21320055.32</v>
      </c>
      <c r="D20" s="88">
        <v>-34006</v>
      </c>
      <c r="E20" s="88">
        <f t="shared" si="1"/>
        <v>21286049.32</v>
      </c>
      <c r="F20" s="88">
        <v>3492358.27</v>
      </c>
      <c r="G20" s="88">
        <v>3479489.46</v>
      </c>
      <c r="H20" s="88">
        <f t="shared" si="2"/>
        <v>17793691.050000001</v>
      </c>
    </row>
    <row r="21" spans="2:8" x14ac:dyDescent="0.2">
      <c r="B21" s="89" t="s">
        <v>174</v>
      </c>
      <c r="C21" s="88">
        <v>1128552.69</v>
      </c>
      <c r="D21" s="88">
        <v>0</v>
      </c>
      <c r="E21" s="88">
        <f t="shared" si="1"/>
        <v>1128552.69</v>
      </c>
      <c r="F21" s="88">
        <v>0</v>
      </c>
      <c r="G21" s="88">
        <v>0</v>
      </c>
      <c r="H21" s="88">
        <f t="shared" si="2"/>
        <v>1128552.69</v>
      </c>
    </row>
    <row r="22" spans="2:8" x14ac:dyDescent="0.2">
      <c r="B22" s="89" t="s">
        <v>175</v>
      </c>
      <c r="C22" s="88">
        <v>12600668.130000001</v>
      </c>
      <c r="D22" s="88">
        <v>70820</v>
      </c>
      <c r="E22" s="88">
        <f t="shared" si="1"/>
        <v>12671488.130000001</v>
      </c>
      <c r="F22" s="88">
        <v>1944922.93</v>
      </c>
      <c r="G22" s="88">
        <v>1941936.32</v>
      </c>
      <c r="H22" s="88">
        <f t="shared" si="2"/>
        <v>10726565.200000001</v>
      </c>
    </row>
    <row r="23" spans="2:8" x14ac:dyDescent="0.2">
      <c r="B23" s="89" t="s">
        <v>176</v>
      </c>
      <c r="C23" s="88">
        <v>56650354.659999996</v>
      </c>
      <c r="D23" s="88">
        <v>-241570.72</v>
      </c>
      <c r="E23" s="88">
        <f t="shared" si="1"/>
        <v>56408783.939999998</v>
      </c>
      <c r="F23" s="88">
        <v>10779876.51</v>
      </c>
      <c r="G23" s="88">
        <v>10416679.43</v>
      </c>
      <c r="H23" s="88">
        <f t="shared" si="2"/>
        <v>45628907.43</v>
      </c>
    </row>
    <row r="24" spans="2:8" x14ac:dyDescent="0.2">
      <c r="B24" s="89" t="s">
        <v>177</v>
      </c>
      <c r="C24" s="88">
        <v>279578756.13</v>
      </c>
      <c r="D24" s="88">
        <v>-1822134</v>
      </c>
      <c r="E24" s="88">
        <f t="shared" si="1"/>
        <v>277756622.13</v>
      </c>
      <c r="F24" s="88">
        <v>48461884.689999998</v>
      </c>
      <c r="G24" s="88">
        <v>48454363.469999999</v>
      </c>
      <c r="H24" s="88">
        <f t="shared" si="2"/>
        <v>229294737.44</v>
      </c>
    </row>
    <row r="25" spans="2:8" x14ac:dyDescent="0.2">
      <c r="B25" s="89" t="s">
        <v>178</v>
      </c>
      <c r="C25" s="88">
        <v>7662988.9800000004</v>
      </c>
      <c r="D25" s="88">
        <v>-631161</v>
      </c>
      <c r="E25" s="88">
        <f t="shared" si="1"/>
        <v>7031827.9800000004</v>
      </c>
      <c r="F25" s="88">
        <v>1168489.67</v>
      </c>
      <c r="G25" s="88">
        <v>1161090.5900000001</v>
      </c>
      <c r="H25" s="88">
        <f t="shared" si="2"/>
        <v>5863338.3100000005</v>
      </c>
    </row>
    <row r="26" spans="2:8" x14ac:dyDescent="0.2">
      <c r="B26" s="89" t="s">
        <v>179</v>
      </c>
      <c r="C26" s="88">
        <v>24222959.550000001</v>
      </c>
      <c r="D26" s="88">
        <v>-66551.740000000005</v>
      </c>
      <c r="E26" s="88">
        <f t="shared" si="1"/>
        <v>24156407.810000002</v>
      </c>
      <c r="F26" s="88">
        <v>4134848.59</v>
      </c>
      <c r="G26" s="88">
        <v>4133049.43</v>
      </c>
      <c r="H26" s="88">
        <f t="shared" si="2"/>
        <v>20021559.220000003</v>
      </c>
    </row>
    <row r="27" spans="2:8" ht="25.5" x14ac:dyDescent="0.2">
      <c r="B27" s="89" t="s">
        <v>180</v>
      </c>
      <c r="C27" s="88">
        <v>15630855.59</v>
      </c>
      <c r="D27" s="88">
        <v>-1114269</v>
      </c>
      <c r="E27" s="88">
        <f t="shared" si="1"/>
        <v>14516586.59</v>
      </c>
      <c r="F27" s="88">
        <v>2642094.35</v>
      </c>
      <c r="G27" s="88">
        <v>2642094.35</v>
      </c>
      <c r="H27" s="88">
        <f t="shared" si="2"/>
        <v>11874492.24</v>
      </c>
    </row>
    <row r="28" spans="2:8" x14ac:dyDescent="0.2">
      <c r="B28" s="89" t="s">
        <v>181</v>
      </c>
      <c r="C28" s="88">
        <v>2322164.67</v>
      </c>
      <c r="D28" s="88">
        <v>353558</v>
      </c>
      <c r="E28" s="88">
        <f t="shared" si="1"/>
        <v>2675722.67</v>
      </c>
      <c r="F28" s="88">
        <v>934299.03</v>
      </c>
      <c r="G28" s="88">
        <v>921447.29</v>
      </c>
      <c r="H28" s="88">
        <f t="shared" si="2"/>
        <v>1741423.64</v>
      </c>
    </row>
    <row r="29" spans="2:8" x14ac:dyDescent="0.2">
      <c r="B29" s="89" t="s">
        <v>182</v>
      </c>
      <c r="C29" s="88">
        <v>4026233.87</v>
      </c>
      <c r="D29" s="88">
        <v>-108970</v>
      </c>
      <c r="E29" s="88">
        <f t="shared" si="1"/>
        <v>3917263.87</v>
      </c>
      <c r="F29" s="88">
        <v>3268425.47</v>
      </c>
      <c r="G29" s="88">
        <v>3239114.38</v>
      </c>
      <c r="H29" s="88">
        <f t="shared" si="2"/>
        <v>648838.39999999991</v>
      </c>
    </row>
    <row r="30" spans="2:8" ht="25.5" x14ac:dyDescent="0.2">
      <c r="B30" s="89" t="s">
        <v>183</v>
      </c>
      <c r="C30" s="88">
        <v>17827196.469999999</v>
      </c>
      <c r="D30" s="88">
        <v>2312889</v>
      </c>
      <c r="E30" s="88">
        <f t="shared" si="1"/>
        <v>20140085.469999999</v>
      </c>
      <c r="F30" s="88">
        <v>2555833.87</v>
      </c>
      <c r="G30" s="88">
        <v>2555833.87</v>
      </c>
      <c r="H30" s="88">
        <f t="shared" si="2"/>
        <v>17584251.599999998</v>
      </c>
    </row>
    <row r="31" spans="2:8" ht="25.5" x14ac:dyDescent="0.2">
      <c r="B31" s="89" t="s">
        <v>184</v>
      </c>
      <c r="C31" s="88">
        <v>29158827.579999998</v>
      </c>
      <c r="D31" s="88">
        <v>-2116691</v>
      </c>
      <c r="E31" s="88">
        <f t="shared" si="1"/>
        <v>27042136.579999998</v>
      </c>
      <c r="F31" s="88">
        <v>4042532.6</v>
      </c>
      <c r="G31" s="88">
        <v>3961014.32</v>
      </c>
      <c r="H31" s="88">
        <f t="shared" si="2"/>
        <v>22999603.979999997</v>
      </c>
    </row>
    <row r="32" spans="2:8" x14ac:dyDescent="0.2">
      <c r="B32" s="89" t="s">
        <v>185</v>
      </c>
      <c r="C32" s="88">
        <v>15277014.060000001</v>
      </c>
      <c r="D32" s="88">
        <v>252216</v>
      </c>
      <c r="E32" s="88">
        <f t="shared" si="1"/>
        <v>15529230.060000001</v>
      </c>
      <c r="F32" s="88">
        <v>3058709.7</v>
      </c>
      <c r="G32" s="88">
        <v>3033041.06</v>
      </c>
      <c r="H32" s="88">
        <f t="shared" si="2"/>
        <v>12470520.359999999</v>
      </c>
    </row>
    <row r="33" spans="2:8" x14ac:dyDescent="0.2">
      <c r="B33" s="89" t="s">
        <v>186</v>
      </c>
      <c r="C33" s="88">
        <v>11237865.880000001</v>
      </c>
      <c r="D33" s="88">
        <v>2856129</v>
      </c>
      <c r="E33" s="88">
        <f t="shared" si="1"/>
        <v>14093994.880000001</v>
      </c>
      <c r="F33" s="88">
        <v>2892516.23</v>
      </c>
      <c r="G33" s="88">
        <v>2889637.57</v>
      </c>
      <c r="H33" s="88">
        <f t="shared" si="2"/>
        <v>11201478.65</v>
      </c>
    </row>
    <row r="34" spans="2:8" x14ac:dyDescent="0.2">
      <c r="B34" s="89" t="s">
        <v>187</v>
      </c>
      <c r="C34" s="88">
        <v>10347803.300000001</v>
      </c>
      <c r="D34" s="88">
        <v>201712</v>
      </c>
      <c r="E34" s="88">
        <f t="shared" si="1"/>
        <v>10549515.300000001</v>
      </c>
      <c r="F34" s="88">
        <v>1431837.11</v>
      </c>
      <c r="G34" s="88">
        <v>1430090.31</v>
      </c>
      <c r="H34" s="88">
        <f t="shared" si="2"/>
        <v>9117678.1900000013</v>
      </c>
    </row>
    <row r="35" spans="2:8" ht="25.5" x14ac:dyDescent="0.2">
      <c r="B35" s="89" t="s">
        <v>188</v>
      </c>
      <c r="C35" s="88">
        <v>8878953.2300000004</v>
      </c>
      <c r="D35" s="88">
        <v>202192</v>
      </c>
      <c r="E35" s="88">
        <f t="shared" si="1"/>
        <v>9081145.2300000004</v>
      </c>
      <c r="F35" s="88">
        <v>1683561.52</v>
      </c>
      <c r="G35" s="88">
        <v>1683561.52</v>
      </c>
      <c r="H35" s="88">
        <f t="shared" si="2"/>
        <v>7397583.7100000009</v>
      </c>
    </row>
    <row r="36" spans="2:8" ht="25.5" x14ac:dyDescent="0.2">
      <c r="B36" s="89" t="s">
        <v>189</v>
      </c>
      <c r="C36" s="88">
        <v>50482841.990000002</v>
      </c>
      <c r="D36" s="88">
        <v>-197451</v>
      </c>
      <c r="E36" s="88">
        <f t="shared" si="1"/>
        <v>50285390.990000002</v>
      </c>
      <c r="F36" s="88">
        <v>8425680.6099999994</v>
      </c>
      <c r="G36" s="88">
        <v>8344975.0700000003</v>
      </c>
      <c r="H36" s="88">
        <f t="shared" si="2"/>
        <v>41859710.380000003</v>
      </c>
    </row>
    <row r="37" spans="2:8" x14ac:dyDescent="0.2">
      <c r="B37" s="89" t="s">
        <v>190</v>
      </c>
      <c r="C37" s="88">
        <v>131764934.48</v>
      </c>
      <c r="D37" s="88">
        <v>-2110623.88</v>
      </c>
      <c r="E37" s="88">
        <f t="shared" si="1"/>
        <v>129654310.60000001</v>
      </c>
      <c r="F37" s="88">
        <v>22756068.300000001</v>
      </c>
      <c r="G37" s="88">
        <v>21773789.510000002</v>
      </c>
      <c r="H37" s="88">
        <f t="shared" si="2"/>
        <v>106898242.30000001</v>
      </c>
    </row>
    <row r="38" spans="2:8" x14ac:dyDescent="0.2">
      <c r="B38" s="89" t="s">
        <v>191</v>
      </c>
      <c r="C38" s="88">
        <v>56339080.780000001</v>
      </c>
      <c r="D38" s="88">
        <v>-934868</v>
      </c>
      <c r="E38" s="88">
        <f t="shared" si="1"/>
        <v>55404212.780000001</v>
      </c>
      <c r="F38" s="88">
        <v>8105332.9400000004</v>
      </c>
      <c r="G38" s="88">
        <v>8052152.1299999999</v>
      </c>
      <c r="H38" s="88">
        <f t="shared" si="2"/>
        <v>47298879.840000004</v>
      </c>
    </row>
    <row r="39" spans="2:8" ht="25.5" x14ac:dyDescent="0.2">
      <c r="B39" s="89" t="s">
        <v>192</v>
      </c>
      <c r="C39" s="88">
        <v>52532008.890000001</v>
      </c>
      <c r="D39" s="88">
        <v>629107</v>
      </c>
      <c r="E39" s="88">
        <f t="shared" si="1"/>
        <v>53161115.890000001</v>
      </c>
      <c r="F39" s="88">
        <v>9020275.0800000001</v>
      </c>
      <c r="G39" s="88">
        <v>9018604.1999999993</v>
      </c>
      <c r="H39" s="88">
        <f t="shared" si="2"/>
        <v>44140840.810000002</v>
      </c>
    </row>
    <row r="40" spans="2:8" x14ac:dyDescent="0.2">
      <c r="B40" s="89" t="s">
        <v>193</v>
      </c>
      <c r="C40" s="88">
        <v>24499636.329999998</v>
      </c>
      <c r="D40" s="88">
        <v>1092722.95</v>
      </c>
      <c r="E40" s="88">
        <f t="shared" si="1"/>
        <v>25592359.279999997</v>
      </c>
      <c r="F40" s="88">
        <v>4707982.58</v>
      </c>
      <c r="G40" s="88">
        <v>4675022.34</v>
      </c>
      <c r="H40" s="88">
        <f t="shared" si="2"/>
        <v>20884376.699999996</v>
      </c>
    </row>
    <row r="41" spans="2:8" x14ac:dyDescent="0.2">
      <c r="B41" s="89" t="s">
        <v>194</v>
      </c>
      <c r="C41" s="88">
        <v>13098910.59</v>
      </c>
      <c r="D41" s="88">
        <v>206140</v>
      </c>
      <c r="E41" s="88">
        <f t="shared" si="1"/>
        <v>13305050.59</v>
      </c>
      <c r="F41" s="88">
        <v>2079664.36</v>
      </c>
      <c r="G41" s="88">
        <v>2079664.36</v>
      </c>
      <c r="H41" s="88">
        <f t="shared" si="2"/>
        <v>11225386.23</v>
      </c>
    </row>
    <row r="42" spans="2:8" ht="25.5" x14ac:dyDescent="0.2">
      <c r="B42" s="89" t="s">
        <v>195</v>
      </c>
      <c r="C42" s="88">
        <v>11887167.92</v>
      </c>
      <c r="D42" s="88">
        <v>342406.6</v>
      </c>
      <c r="E42" s="88">
        <f t="shared" si="1"/>
        <v>12229574.52</v>
      </c>
      <c r="F42" s="88">
        <v>2253568.91</v>
      </c>
      <c r="G42" s="88">
        <v>2252961.31</v>
      </c>
      <c r="H42" s="88">
        <f t="shared" si="2"/>
        <v>9976005.6099999994</v>
      </c>
    </row>
    <row r="43" spans="2:8" x14ac:dyDescent="0.2">
      <c r="B43" s="89" t="s">
        <v>196</v>
      </c>
      <c r="C43" s="88">
        <v>5774693.8399999999</v>
      </c>
      <c r="D43" s="88">
        <v>165690</v>
      </c>
      <c r="E43" s="88">
        <f t="shared" si="1"/>
        <v>5940383.8399999999</v>
      </c>
      <c r="F43" s="88">
        <v>1091150.21</v>
      </c>
      <c r="G43" s="88">
        <v>1091150.21</v>
      </c>
      <c r="H43" s="88">
        <f t="shared" si="2"/>
        <v>4849233.63</v>
      </c>
    </row>
    <row r="44" spans="2:8" x14ac:dyDescent="0.2">
      <c r="B44" s="89" t="s">
        <v>197</v>
      </c>
      <c r="C44" s="88">
        <v>11230647.720000001</v>
      </c>
      <c r="D44" s="88">
        <v>499502</v>
      </c>
      <c r="E44" s="88">
        <f t="shared" si="1"/>
        <v>11730149.720000001</v>
      </c>
      <c r="F44" s="88">
        <v>2124942.61</v>
      </c>
      <c r="G44" s="88">
        <v>2111705.86</v>
      </c>
      <c r="H44" s="88">
        <f t="shared" si="2"/>
        <v>9605207.1100000013</v>
      </c>
    </row>
    <row r="45" spans="2:8" x14ac:dyDescent="0.2">
      <c r="B45" s="89" t="s">
        <v>198</v>
      </c>
      <c r="C45" s="88">
        <v>4756678.63</v>
      </c>
      <c r="D45" s="88">
        <v>218080</v>
      </c>
      <c r="E45" s="88">
        <f t="shared" si="1"/>
        <v>4974758.63</v>
      </c>
      <c r="F45" s="88">
        <v>845809.23</v>
      </c>
      <c r="G45" s="88">
        <v>845809.23</v>
      </c>
      <c r="H45" s="88">
        <f t="shared" si="2"/>
        <v>4128949.4</v>
      </c>
    </row>
    <row r="46" spans="2:8" x14ac:dyDescent="0.2">
      <c r="B46" s="89" t="s">
        <v>199</v>
      </c>
      <c r="C46" s="88">
        <v>42625458.159999996</v>
      </c>
      <c r="D46" s="88">
        <v>-209200</v>
      </c>
      <c r="E46" s="88">
        <f t="shared" si="1"/>
        <v>42416258.159999996</v>
      </c>
      <c r="F46" s="88">
        <v>6190033.7599999998</v>
      </c>
      <c r="G46" s="88">
        <v>6190033.7599999998</v>
      </c>
      <c r="H46" s="88">
        <f t="shared" si="2"/>
        <v>36226224.399999999</v>
      </c>
    </row>
    <row r="47" spans="2:8" x14ac:dyDescent="0.2">
      <c r="B47" s="89" t="s">
        <v>200</v>
      </c>
      <c r="C47" s="88">
        <v>12000000</v>
      </c>
      <c r="D47" s="88">
        <v>0</v>
      </c>
      <c r="E47" s="88">
        <f t="shared" si="1"/>
        <v>12000000</v>
      </c>
      <c r="F47" s="88">
        <v>1079156.1599999999</v>
      </c>
      <c r="G47" s="88">
        <v>1079156.1599999999</v>
      </c>
      <c r="H47" s="88">
        <f t="shared" si="2"/>
        <v>10920843.84</v>
      </c>
    </row>
    <row r="48" spans="2:8" x14ac:dyDescent="0.2">
      <c r="B48" s="89" t="s">
        <v>201</v>
      </c>
      <c r="C48" s="88">
        <v>1000000</v>
      </c>
      <c r="D48" s="88">
        <v>0</v>
      </c>
      <c r="E48" s="88">
        <f t="shared" si="1"/>
        <v>1000000</v>
      </c>
      <c r="F48" s="88">
        <v>366467</v>
      </c>
      <c r="G48" s="88">
        <v>366467</v>
      </c>
      <c r="H48" s="88">
        <f t="shared" si="2"/>
        <v>633533</v>
      </c>
    </row>
    <row r="49" spans="2:8" x14ac:dyDescent="0.2">
      <c r="B49" s="89" t="s">
        <v>202</v>
      </c>
      <c r="C49" s="88">
        <v>1</v>
      </c>
      <c r="D49" s="88">
        <v>0</v>
      </c>
      <c r="E49" s="88">
        <f t="shared" si="1"/>
        <v>1</v>
      </c>
      <c r="F49" s="88">
        <v>0</v>
      </c>
      <c r="G49" s="88">
        <v>0</v>
      </c>
      <c r="H49" s="88">
        <f t="shared" si="2"/>
        <v>1</v>
      </c>
    </row>
    <row r="50" spans="2:8" x14ac:dyDescent="0.2">
      <c r="B50" s="89" t="s">
        <v>203</v>
      </c>
      <c r="C50" s="88">
        <v>0</v>
      </c>
      <c r="D50" s="88">
        <v>572535.88</v>
      </c>
      <c r="E50" s="88">
        <f t="shared" si="1"/>
        <v>572535.88</v>
      </c>
      <c r="F50" s="88">
        <v>0</v>
      </c>
      <c r="G50" s="88">
        <v>0</v>
      </c>
      <c r="H50" s="88">
        <f t="shared" si="2"/>
        <v>572535.88</v>
      </c>
    </row>
    <row r="51" spans="2:8" ht="38.25" x14ac:dyDescent="0.2">
      <c r="B51" s="89" t="s">
        <v>204</v>
      </c>
      <c r="C51" s="88">
        <v>9062558.8300000001</v>
      </c>
      <c r="D51" s="88">
        <v>0</v>
      </c>
      <c r="E51" s="88">
        <f t="shared" si="1"/>
        <v>9062558.8300000001</v>
      </c>
      <c r="F51" s="88">
        <v>0</v>
      </c>
      <c r="G51" s="88">
        <v>0</v>
      </c>
      <c r="H51" s="88">
        <f t="shared" si="2"/>
        <v>9062558.8300000001</v>
      </c>
    </row>
    <row r="52" spans="2:8" ht="38.25" x14ac:dyDescent="0.2">
      <c r="B52" s="89" t="s">
        <v>205</v>
      </c>
      <c r="C52" s="88">
        <v>14344825.529999999</v>
      </c>
      <c r="D52" s="88">
        <v>0</v>
      </c>
      <c r="E52" s="88">
        <f t="shared" si="1"/>
        <v>14344825.529999999</v>
      </c>
      <c r="F52" s="88">
        <v>0</v>
      </c>
      <c r="G52" s="88">
        <v>0</v>
      </c>
      <c r="H52" s="88">
        <f t="shared" si="2"/>
        <v>14344825.529999999</v>
      </c>
    </row>
    <row r="53" spans="2:8" ht="38.25" x14ac:dyDescent="0.2">
      <c r="B53" s="89" t="s">
        <v>206</v>
      </c>
      <c r="C53" s="88">
        <v>30000000</v>
      </c>
      <c r="D53" s="88">
        <v>0</v>
      </c>
      <c r="E53" s="88">
        <f t="shared" si="1"/>
        <v>30000000</v>
      </c>
      <c r="F53" s="88">
        <v>0</v>
      </c>
      <c r="G53" s="88">
        <v>0</v>
      </c>
      <c r="H53" s="88">
        <f t="shared" si="2"/>
        <v>30000000</v>
      </c>
    </row>
    <row r="54" spans="2:8" ht="25.5" x14ac:dyDescent="0.2">
      <c r="B54" s="89" t="s">
        <v>207</v>
      </c>
      <c r="C54" s="88">
        <v>30000000</v>
      </c>
      <c r="D54" s="88">
        <v>0</v>
      </c>
      <c r="E54" s="88">
        <f t="shared" si="1"/>
        <v>30000000</v>
      </c>
      <c r="F54" s="88">
        <v>3619781.76</v>
      </c>
      <c r="G54" s="88">
        <v>3564364.87</v>
      </c>
      <c r="H54" s="88">
        <f t="shared" si="2"/>
        <v>26380218.240000002</v>
      </c>
    </row>
    <row r="55" spans="2:8" ht="38.25" x14ac:dyDescent="0.2">
      <c r="B55" s="89" t="s">
        <v>208</v>
      </c>
      <c r="C55" s="88">
        <v>6234411.0700000003</v>
      </c>
      <c r="D55" s="88">
        <v>0</v>
      </c>
      <c r="E55" s="88">
        <f t="shared" si="1"/>
        <v>6234411.0700000003</v>
      </c>
      <c r="F55" s="88">
        <v>0</v>
      </c>
      <c r="G55" s="88">
        <v>0</v>
      </c>
      <c r="H55" s="88">
        <f t="shared" si="2"/>
        <v>6234411.0700000003</v>
      </c>
    </row>
    <row r="56" spans="2:8" s="92" customFormat="1" x14ac:dyDescent="0.2">
      <c r="B56" s="90" t="s">
        <v>209</v>
      </c>
      <c r="C56" s="91">
        <f t="shared" ref="C56:H56" ca="1" si="3">SUM(C57:C65)</f>
        <v>405499802.82999998</v>
      </c>
      <c r="D56" s="91">
        <f t="shared" ca="1" si="3"/>
        <v>3829585.4399999995</v>
      </c>
      <c r="E56" s="91">
        <f t="shared" ca="1" si="3"/>
        <v>409329388.26999998</v>
      </c>
      <c r="F56" s="91">
        <f t="shared" ca="1" si="3"/>
        <v>57127947.549999997</v>
      </c>
      <c r="G56" s="91">
        <f t="shared" ca="1" si="3"/>
        <v>55988741.549999997</v>
      </c>
      <c r="H56" s="91">
        <f t="shared" ca="1" si="3"/>
        <v>352201440.71999997</v>
      </c>
    </row>
    <row r="57" spans="2:8" x14ac:dyDescent="0.2">
      <c r="B57" s="86" t="s">
        <v>210</v>
      </c>
      <c r="C57" s="87">
        <v>311852403.89999998</v>
      </c>
      <c r="D57" s="87">
        <v>968764.49</v>
      </c>
      <c r="E57" s="87">
        <f t="shared" ref="E57:E62" si="4">C57+D57</f>
        <v>312821168.38999999</v>
      </c>
      <c r="F57" s="87">
        <v>57127947.549999997</v>
      </c>
      <c r="G57" s="87">
        <v>55988741.549999997</v>
      </c>
      <c r="H57" s="24">
        <f t="shared" ref="H57:H62" si="5">E57-F57</f>
        <v>255693220.83999997</v>
      </c>
    </row>
    <row r="58" spans="2:8" x14ac:dyDescent="0.2">
      <c r="B58" s="86" t="s">
        <v>211</v>
      </c>
      <c r="C58" s="87">
        <v>75151970.930000007</v>
      </c>
      <c r="D58" s="87">
        <v>2288285.0699999998</v>
      </c>
      <c r="E58" s="87">
        <f t="shared" si="4"/>
        <v>77440256</v>
      </c>
      <c r="F58" s="87">
        <v>0</v>
      </c>
      <c r="G58" s="87">
        <v>0</v>
      </c>
      <c r="H58" s="24">
        <f t="shared" si="5"/>
        <v>77440256</v>
      </c>
    </row>
    <row r="59" spans="2:8" x14ac:dyDescent="0.2">
      <c r="B59" s="86" t="s">
        <v>212</v>
      </c>
      <c r="C59" s="87">
        <v>18495426</v>
      </c>
      <c r="D59" s="87">
        <v>0</v>
      </c>
      <c r="E59" s="87">
        <f t="shared" si="4"/>
        <v>18495426</v>
      </c>
      <c r="F59" s="87">
        <v>0</v>
      </c>
      <c r="G59" s="87">
        <v>0</v>
      </c>
      <c r="H59" s="24">
        <f t="shared" si="5"/>
        <v>18495426</v>
      </c>
    </row>
    <row r="60" spans="2:8" x14ac:dyDescent="0.2">
      <c r="B60" s="86" t="s">
        <v>213</v>
      </c>
      <c r="C60" s="87">
        <v>1</v>
      </c>
      <c r="D60" s="87">
        <v>0</v>
      </c>
      <c r="E60" s="87">
        <f t="shared" si="4"/>
        <v>1</v>
      </c>
      <c r="F60" s="87">
        <v>0</v>
      </c>
      <c r="G60" s="87">
        <v>0</v>
      </c>
      <c r="H60" s="24">
        <f t="shared" si="5"/>
        <v>1</v>
      </c>
    </row>
    <row r="61" spans="2:8" x14ac:dyDescent="0.2">
      <c r="B61" s="86" t="s">
        <v>214</v>
      </c>
      <c r="C61" s="88">
        <v>1</v>
      </c>
      <c r="D61" s="88">
        <v>0</v>
      </c>
      <c r="E61" s="88">
        <f t="shared" si="4"/>
        <v>1</v>
      </c>
      <c r="F61" s="88">
        <v>0</v>
      </c>
      <c r="G61" s="88">
        <v>0</v>
      </c>
      <c r="H61" s="24">
        <f t="shared" si="5"/>
        <v>1</v>
      </c>
    </row>
    <row r="62" spans="2:8" x14ac:dyDescent="0.2">
      <c r="B62" s="86" t="s">
        <v>203</v>
      </c>
      <c r="C62" s="88">
        <v>0</v>
      </c>
      <c r="D62" s="88">
        <v>572535.88</v>
      </c>
      <c r="E62" s="88">
        <f t="shared" si="4"/>
        <v>572535.88</v>
      </c>
      <c r="F62" s="88">
        <v>0</v>
      </c>
      <c r="G62" s="88">
        <v>0</v>
      </c>
      <c r="H62" s="24">
        <f t="shared" si="5"/>
        <v>572535.88</v>
      </c>
    </row>
    <row r="63" spans="2:8" x14ac:dyDescent="0.2">
      <c r="B63" s="86"/>
      <c r="C63" s="88"/>
      <c r="D63" s="88"/>
      <c r="E63" s="88"/>
      <c r="F63" s="88"/>
      <c r="G63" s="88"/>
      <c r="H63" s="24"/>
    </row>
    <row r="64" spans="2:8" x14ac:dyDescent="0.2">
      <c r="B64" s="93" t="s">
        <v>159</v>
      </c>
      <c r="C64" s="94">
        <f t="shared" ref="C64:H64" ca="1" si="6">C9+C56</f>
        <v>0</v>
      </c>
      <c r="D64" s="94">
        <f t="shared" ca="1" si="6"/>
        <v>0</v>
      </c>
      <c r="E64" s="94">
        <f t="shared" ca="1" si="6"/>
        <v>0</v>
      </c>
      <c r="F64" s="94">
        <f t="shared" ca="1" si="6"/>
        <v>0</v>
      </c>
      <c r="G64" s="94">
        <f t="shared" ca="1" si="6"/>
        <v>0</v>
      </c>
      <c r="H64" s="33">
        <f t="shared" ca="1" si="6"/>
        <v>0</v>
      </c>
    </row>
    <row r="65" spans="2:8" x14ac:dyDescent="0.2">
      <c r="B65" s="86"/>
      <c r="C65" s="88"/>
      <c r="D65" s="88"/>
      <c r="E65" s="88"/>
      <c r="F65" s="88"/>
      <c r="G65" s="88"/>
      <c r="H65" s="24">
        <f>E65-F65</f>
        <v>0</v>
      </c>
    </row>
    <row r="66" spans="2:8" x14ac:dyDescent="0.2">
      <c r="B66" s="89"/>
      <c r="C66" s="88"/>
      <c r="D66" s="88"/>
      <c r="E66" s="88"/>
      <c r="F66" s="88"/>
      <c r="G66" s="88"/>
      <c r="H66" s="24">
        <f>E66-F66</f>
        <v>0</v>
      </c>
    </row>
    <row r="67" spans="2:8" x14ac:dyDescent="0.2">
      <c r="B67" s="84" t="s">
        <v>159</v>
      </c>
      <c r="C67" s="94">
        <f t="shared" ref="C67:H67" ca="1" si="7">C9+C56</f>
        <v>1648813351.7199998</v>
      </c>
      <c r="D67" s="94">
        <f t="shared" ca="1" si="7"/>
        <v>3829585.4399999985</v>
      </c>
      <c r="E67" s="94">
        <f t="shared" ca="1" si="7"/>
        <v>1652642937.1600001</v>
      </c>
      <c r="F67" s="94">
        <f t="shared" ca="1" si="7"/>
        <v>279975916.48000008</v>
      </c>
      <c r="G67" s="94">
        <f t="shared" ca="1" si="7"/>
        <v>276818151.39999998</v>
      </c>
      <c r="H67" s="94">
        <f t="shared" ca="1" si="7"/>
        <v>1372667020.6800003</v>
      </c>
    </row>
    <row r="68" spans="2:8" ht="13.5" thickBot="1" x14ac:dyDescent="0.25">
      <c r="B68" s="95"/>
      <c r="C68" s="96"/>
      <c r="D68" s="96"/>
      <c r="E68" s="96"/>
      <c r="F68" s="96"/>
      <c r="G68" s="96"/>
      <c r="H68" s="96"/>
    </row>
    <row r="642" spans="2:8" x14ac:dyDescent="0.2">
      <c r="B642" s="97"/>
      <c r="C642" s="97"/>
      <c r="D642" s="97"/>
      <c r="E642" s="97"/>
      <c r="F642" s="97"/>
      <c r="G642" s="97"/>
      <c r="H642" s="97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I161"/>
  <sheetViews>
    <sheetView zoomScale="90" zoomScaleNormal="90" workbookViewId="0">
      <pane ySplit="9" topLeftCell="A10" activePane="bottomLeft" state="frozen"/>
      <selection pane="bottomLeft" activeCell="B1" sqref="B1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256" width="11" style="1"/>
    <col min="257" max="257" width="4" style="1" customWidth="1"/>
    <col min="258" max="258" width="11" style="1"/>
    <col min="259" max="259" width="46" style="1" customWidth="1"/>
    <col min="260" max="260" width="16" style="1" customWidth="1"/>
    <col min="261" max="261" width="19.140625" style="1" customWidth="1"/>
    <col min="262" max="262" width="13.5703125" style="1" customWidth="1"/>
    <col min="263" max="263" width="13.140625" style="1" customWidth="1"/>
    <col min="264" max="264" width="14.7109375" style="1" customWidth="1"/>
    <col min="265" max="265" width="15.28515625" style="1" bestFit="1" customWidth="1"/>
    <col min="266" max="512" width="11" style="1"/>
    <col min="513" max="513" width="4" style="1" customWidth="1"/>
    <col min="514" max="514" width="11" style="1"/>
    <col min="515" max="515" width="46" style="1" customWidth="1"/>
    <col min="516" max="516" width="16" style="1" customWidth="1"/>
    <col min="517" max="517" width="19.140625" style="1" customWidth="1"/>
    <col min="518" max="518" width="13.5703125" style="1" customWidth="1"/>
    <col min="519" max="519" width="13.140625" style="1" customWidth="1"/>
    <col min="520" max="520" width="14.7109375" style="1" customWidth="1"/>
    <col min="521" max="521" width="15.28515625" style="1" bestFit="1" customWidth="1"/>
    <col min="522" max="768" width="11" style="1"/>
    <col min="769" max="769" width="4" style="1" customWidth="1"/>
    <col min="770" max="770" width="11" style="1"/>
    <col min="771" max="771" width="46" style="1" customWidth="1"/>
    <col min="772" max="772" width="16" style="1" customWidth="1"/>
    <col min="773" max="773" width="19.140625" style="1" customWidth="1"/>
    <col min="774" max="774" width="13.5703125" style="1" customWidth="1"/>
    <col min="775" max="775" width="13.140625" style="1" customWidth="1"/>
    <col min="776" max="776" width="14.7109375" style="1" customWidth="1"/>
    <col min="777" max="777" width="15.28515625" style="1" bestFit="1" customWidth="1"/>
    <col min="778" max="1024" width="11" style="1"/>
    <col min="1025" max="1025" width="4" style="1" customWidth="1"/>
    <col min="1026" max="1026" width="11" style="1"/>
    <col min="1027" max="1027" width="46" style="1" customWidth="1"/>
    <col min="1028" max="1028" width="16" style="1" customWidth="1"/>
    <col min="1029" max="1029" width="19.140625" style="1" customWidth="1"/>
    <col min="1030" max="1030" width="13.5703125" style="1" customWidth="1"/>
    <col min="1031" max="1031" width="13.140625" style="1" customWidth="1"/>
    <col min="1032" max="1032" width="14.7109375" style="1" customWidth="1"/>
    <col min="1033" max="1033" width="15.28515625" style="1" bestFit="1" customWidth="1"/>
    <col min="1034" max="1280" width="11" style="1"/>
    <col min="1281" max="1281" width="4" style="1" customWidth="1"/>
    <col min="1282" max="1282" width="11" style="1"/>
    <col min="1283" max="1283" width="46" style="1" customWidth="1"/>
    <col min="1284" max="1284" width="16" style="1" customWidth="1"/>
    <col min="1285" max="1285" width="19.140625" style="1" customWidth="1"/>
    <col min="1286" max="1286" width="13.5703125" style="1" customWidth="1"/>
    <col min="1287" max="1287" width="13.140625" style="1" customWidth="1"/>
    <col min="1288" max="1288" width="14.7109375" style="1" customWidth="1"/>
    <col min="1289" max="1289" width="15.28515625" style="1" bestFit="1" customWidth="1"/>
    <col min="1290" max="1536" width="11" style="1"/>
    <col min="1537" max="1537" width="4" style="1" customWidth="1"/>
    <col min="1538" max="1538" width="11" style="1"/>
    <col min="1539" max="1539" width="46" style="1" customWidth="1"/>
    <col min="1540" max="1540" width="16" style="1" customWidth="1"/>
    <col min="1541" max="1541" width="19.140625" style="1" customWidth="1"/>
    <col min="1542" max="1542" width="13.5703125" style="1" customWidth="1"/>
    <col min="1543" max="1543" width="13.140625" style="1" customWidth="1"/>
    <col min="1544" max="1544" width="14.7109375" style="1" customWidth="1"/>
    <col min="1545" max="1545" width="15.28515625" style="1" bestFit="1" customWidth="1"/>
    <col min="1546" max="1792" width="11" style="1"/>
    <col min="1793" max="1793" width="4" style="1" customWidth="1"/>
    <col min="1794" max="1794" width="11" style="1"/>
    <col min="1795" max="1795" width="46" style="1" customWidth="1"/>
    <col min="1796" max="1796" width="16" style="1" customWidth="1"/>
    <col min="1797" max="1797" width="19.140625" style="1" customWidth="1"/>
    <col min="1798" max="1798" width="13.5703125" style="1" customWidth="1"/>
    <col min="1799" max="1799" width="13.140625" style="1" customWidth="1"/>
    <col min="1800" max="1800" width="14.7109375" style="1" customWidth="1"/>
    <col min="1801" max="1801" width="15.28515625" style="1" bestFit="1" customWidth="1"/>
    <col min="1802" max="2048" width="11" style="1"/>
    <col min="2049" max="2049" width="4" style="1" customWidth="1"/>
    <col min="2050" max="2050" width="11" style="1"/>
    <col min="2051" max="2051" width="46" style="1" customWidth="1"/>
    <col min="2052" max="2052" width="16" style="1" customWidth="1"/>
    <col min="2053" max="2053" width="19.140625" style="1" customWidth="1"/>
    <col min="2054" max="2054" width="13.5703125" style="1" customWidth="1"/>
    <col min="2055" max="2055" width="13.140625" style="1" customWidth="1"/>
    <col min="2056" max="2056" width="14.7109375" style="1" customWidth="1"/>
    <col min="2057" max="2057" width="15.28515625" style="1" bestFit="1" customWidth="1"/>
    <col min="2058" max="2304" width="11" style="1"/>
    <col min="2305" max="2305" width="4" style="1" customWidth="1"/>
    <col min="2306" max="2306" width="11" style="1"/>
    <col min="2307" max="2307" width="46" style="1" customWidth="1"/>
    <col min="2308" max="2308" width="16" style="1" customWidth="1"/>
    <col min="2309" max="2309" width="19.140625" style="1" customWidth="1"/>
    <col min="2310" max="2310" width="13.5703125" style="1" customWidth="1"/>
    <col min="2311" max="2311" width="13.140625" style="1" customWidth="1"/>
    <col min="2312" max="2312" width="14.7109375" style="1" customWidth="1"/>
    <col min="2313" max="2313" width="15.28515625" style="1" bestFit="1" customWidth="1"/>
    <col min="2314" max="2560" width="11" style="1"/>
    <col min="2561" max="2561" width="4" style="1" customWidth="1"/>
    <col min="2562" max="2562" width="11" style="1"/>
    <col min="2563" max="2563" width="46" style="1" customWidth="1"/>
    <col min="2564" max="2564" width="16" style="1" customWidth="1"/>
    <col min="2565" max="2565" width="19.140625" style="1" customWidth="1"/>
    <col min="2566" max="2566" width="13.5703125" style="1" customWidth="1"/>
    <col min="2567" max="2567" width="13.140625" style="1" customWidth="1"/>
    <col min="2568" max="2568" width="14.7109375" style="1" customWidth="1"/>
    <col min="2569" max="2569" width="15.28515625" style="1" bestFit="1" customWidth="1"/>
    <col min="2570" max="2816" width="11" style="1"/>
    <col min="2817" max="2817" width="4" style="1" customWidth="1"/>
    <col min="2818" max="2818" width="11" style="1"/>
    <col min="2819" max="2819" width="46" style="1" customWidth="1"/>
    <col min="2820" max="2820" width="16" style="1" customWidth="1"/>
    <col min="2821" max="2821" width="19.140625" style="1" customWidth="1"/>
    <col min="2822" max="2822" width="13.5703125" style="1" customWidth="1"/>
    <col min="2823" max="2823" width="13.140625" style="1" customWidth="1"/>
    <col min="2824" max="2824" width="14.7109375" style="1" customWidth="1"/>
    <col min="2825" max="2825" width="15.28515625" style="1" bestFit="1" customWidth="1"/>
    <col min="2826" max="3072" width="11" style="1"/>
    <col min="3073" max="3073" width="4" style="1" customWidth="1"/>
    <col min="3074" max="3074" width="11" style="1"/>
    <col min="3075" max="3075" width="46" style="1" customWidth="1"/>
    <col min="3076" max="3076" width="16" style="1" customWidth="1"/>
    <col min="3077" max="3077" width="19.140625" style="1" customWidth="1"/>
    <col min="3078" max="3078" width="13.5703125" style="1" customWidth="1"/>
    <col min="3079" max="3079" width="13.140625" style="1" customWidth="1"/>
    <col min="3080" max="3080" width="14.7109375" style="1" customWidth="1"/>
    <col min="3081" max="3081" width="15.28515625" style="1" bestFit="1" customWidth="1"/>
    <col min="3082" max="3328" width="11" style="1"/>
    <col min="3329" max="3329" width="4" style="1" customWidth="1"/>
    <col min="3330" max="3330" width="11" style="1"/>
    <col min="3331" max="3331" width="46" style="1" customWidth="1"/>
    <col min="3332" max="3332" width="16" style="1" customWidth="1"/>
    <col min="3333" max="3333" width="19.140625" style="1" customWidth="1"/>
    <col min="3334" max="3334" width="13.5703125" style="1" customWidth="1"/>
    <col min="3335" max="3335" width="13.140625" style="1" customWidth="1"/>
    <col min="3336" max="3336" width="14.7109375" style="1" customWidth="1"/>
    <col min="3337" max="3337" width="15.28515625" style="1" bestFit="1" customWidth="1"/>
    <col min="3338" max="3584" width="11" style="1"/>
    <col min="3585" max="3585" width="4" style="1" customWidth="1"/>
    <col min="3586" max="3586" width="11" style="1"/>
    <col min="3587" max="3587" width="46" style="1" customWidth="1"/>
    <col min="3588" max="3588" width="16" style="1" customWidth="1"/>
    <col min="3589" max="3589" width="19.140625" style="1" customWidth="1"/>
    <col min="3590" max="3590" width="13.5703125" style="1" customWidth="1"/>
    <col min="3591" max="3591" width="13.140625" style="1" customWidth="1"/>
    <col min="3592" max="3592" width="14.7109375" style="1" customWidth="1"/>
    <col min="3593" max="3593" width="15.28515625" style="1" bestFit="1" customWidth="1"/>
    <col min="3594" max="3840" width="11" style="1"/>
    <col min="3841" max="3841" width="4" style="1" customWidth="1"/>
    <col min="3842" max="3842" width="11" style="1"/>
    <col min="3843" max="3843" width="46" style="1" customWidth="1"/>
    <col min="3844" max="3844" width="16" style="1" customWidth="1"/>
    <col min="3845" max="3845" width="19.140625" style="1" customWidth="1"/>
    <col min="3846" max="3846" width="13.5703125" style="1" customWidth="1"/>
    <col min="3847" max="3847" width="13.140625" style="1" customWidth="1"/>
    <col min="3848" max="3848" width="14.7109375" style="1" customWidth="1"/>
    <col min="3849" max="3849" width="15.28515625" style="1" bestFit="1" customWidth="1"/>
    <col min="3850" max="4096" width="11" style="1"/>
    <col min="4097" max="4097" width="4" style="1" customWidth="1"/>
    <col min="4098" max="4098" width="11" style="1"/>
    <col min="4099" max="4099" width="46" style="1" customWidth="1"/>
    <col min="4100" max="4100" width="16" style="1" customWidth="1"/>
    <col min="4101" max="4101" width="19.140625" style="1" customWidth="1"/>
    <col min="4102" max="4102" width="13.5703125" style="1" customWidth="1"/>
    <col min="4103" max="4103" width="13.140625" style="1" customWidth="1"/>
    <col min="4104" max="4104" width="14.7109375" style="1" customWidth="1"/>
    <col min="4105" max="4105" width="15.28515625" style="1" bestFit="1" customWidth="1"/>
    <col min="4106" max="4352" width="11" style="1"/>
    <col min="4353" max="4353" width="4" style="1" customWidth="1"/>
    <col min="4354" max="4354" width="11" style="1"/>
    <col min="4355" max="4355" width="46" style="1" customWidth="1"/>
    <col min="4356" max="4356" width="16" style="1" customWidth="1"/>
    <col min="4357" max="4357" width="19.140625" style="1" customWidth="1"/>
    <col min="4358" max="4358" width="13.5703125" style="1" customWidth="1"/>
    <col min="4359" max="4359" width="13.140625" style="1" customWidth="1"/>
    <col min="4360" max="4360" width="14.7109375" style="1" customWidth="1"/>
    <col min="4361" max="4361" width="15.28515625" style="1" bestFit="1" customWidth="1"/>
    <col min="4362" max="4608" width="11" style="1"/>
    <col min="4609" max="4609" width="4" style="1" customWidth="1"/>
    <col min="4610" max="4610" width="11" style="1"/>
    <col min="4611" max="4611" width="46" style="1" customWidth="1"/>
    <col min="4612" max="4612" width="16" style="1" customWidth="1"/>
    <col min="4613" max="4613" width="19.140625" style="1" customWidth="1"/>
    <col min="4614" max="4614" width="13.5703125" style="1" customWidth="1"/>
    <col min="4615" max="4615" width="13.140625" style="1" customWidth="1"/>
    <col min="4616" max="4616" width="14.7109375" style="1" customWidth="1"/>
    <col min="4617" max="4617" width="15.28515625" style="1" bestFit="1" customWidth="1"/>
    <col min="4618" max="4864" width="11" style="1"/>
    <col min="4865" max="4865" width="4" style="1" customWidth="1"/>
    <col min="4866" max="4866" width="11" style="1"/>
    <col min="4867" max="4867" width="46" style="1" customWidth="1"/>
    <col min="4868" max="4868" width="16" style="1" customWidth="1"/>
    <col min="4869" max="4869" width="19.140625" style="1" customWidth="1"/>
    <col min="4870" max="4870" width="13.5703125" style="1" customWidth="1"/>
    <col min="4871" max="4871" width="13.140625" style="1" customWidth="1"/>
    <col min="4872" max="4872" width="14.7109375" style="1" customWidth="1"/>
    <col min="4873" max="4873" width="15.28515625" style="1" bestFit="1" customWidth="1"/>
    <col min="4874" max="5120" width="11" style="1"/>
    <col min="5121" max="5121" width="4" style="1" customWidth="1"/>
    <col min="5122" max="5122" width="11" style="1"/>
    <col min="5123" max="5123" width="46" style="1" customWidth="1"/>
    <col min="5124" max="5124" width="16" style="1" customWidth="1"/>
    <col min="5125" max="5125" width="19.140625" style="1" customWidth="1"/>
    <col min="5126" max="5126" width="13.5703125" style="1" customWidth="1"/>
    <col min="5127" max="5127" width="13.140625" style="1" customWidth="1"/>
    <col min="5128" max="5128" width="14.7109375" style="1" customWidth="1"/>
    <col min="5129" max="5129" width="15.28515625" style="1" bestFit="1" customWidth="1"/>
    <col min="5130" max="5376" width="11" style="1"/>
    <col min="5377" max="5377" width="4" style="1" customWidth="1"/>
    <col min="5378" max="5378" width="11" style="1"/>
    <col min="5379" max="5379" width="46" style="1" customWidth="1"/>
    <col min="5380" max="5380" width="16" style="1" customWidth="1"/>
    <col min="5381" max="5381" width="19.140625" style="1" customWidth="1"/>
    <col min="5382" max="5382" width="13.5703125" style="1" customWidth="1"/>
    <col min="5383" max="5383" width="13.140625" style="1" customWidth="1"/>
    <col min="5384" max="5384" width="14.7109375" style="1" customWidth="1"/>
    <col min="5385" max="5385" width="15.28515625" style="1" bestFit="1" customWidth="1"/>
    <col min="5386" max="5632" width="11" style="1"/>
    <col min="5633" max="5633" width="4" style="1" customWidth="1"/>
    <col min="5634" max="5634" width="11" style="1"/>
    <col min="5635" max="5635" width="46" style="1" customWidth="1"/>
    <col min="5636" max="5636" width="16" style="1" customWidth="1"/>
    <col min="5637" max="5637" width="19.140625" style="1" customWidth="1"/>
    <col min="5638" max="5638" width="13.5703125" style="1" customWidth="1"/>
    <col min="5639" max="5639" width="13.140625" style="1" customWidth="1"/>
    <col min="5640" max="5640" width="14.7109375" style="1" customWidth="1"/>
    <col min="5641" max="5641" width="15.28515625" style="1" bestFit="1" customWidth="1"/>
    <col min="5642" max="5888" width="11" style="1"/>
    <col min="5889" max="5889" width="4" style="1" customWidth="1"/>
    <col min="5890" max="5890" width="11" style="1"/>
    <col min="5891" max="5891" width="46" style="1" customWidth="1"/>
    <col min="5892" max="5892" width="16" style="1" customWidth="1"/>
    <col min="5893" max="5893" width="19.140625" style="1" customWidth="1"/>
    <col min="5894" max="5894" width="13.5703125" style="1" customWidth="1"/>
    <col min="5895" max="5895" width="13.140625" style="1" customWidth="1"/>
    <col min="5896" max="5896" width="14.7109375" style="1" customWidth="1"/>
    <col min="5897" max="5897" width="15.28515625" style="1" bestFit="1" customWidth="1"/>
    <col min="5898" max="6144" width="11" style="1"/>
    <col min="6145" max="6145" width="4" style="1" customWidth="1"/>
    <col min="6146" max="6146" width="11" style="1"/>
    <col min="6147" max="6147" width="46" style="1" customWidth="1"/>
    <col min="6148" max="6148" width="16" style="1" customWidth="1"/>
    <col min="6149" max="6149" width="19.140625" style="1" customWidth="1"/>
    <col min="6150" max="6150" width="13.5703125" style="1" customWidth="1"/>
    <col min="6151" max="6151" width="13.140625" style="1" customWidth="1"/>
    <col min="6152" max="6152" width="14.7109375" style="1" customWidth="1"/>
    <col min="6153" max="6153" width="15.28515625" style="1" bestFit="1" customWidth="1"/>
    <col min="6154" max="6400" width="11" style="1"/>
    <col min="6401" max="6401" width="4" style="1" customWidth="1"/>
    <col min="6402" max="6402" width="11" style="1"/>
    <col min="6403" max="6403" width="46" style="1" customWidth="1"/>
    <col min="6404" max="6404" width="16" style="1" customWidth="1"/>
    <col min="6405" max="6405" width="19.140625" style="1" customWidth="1"/>
    <col min="6406" max="6406" width="13.5703125" style="1" customWidth="1"/>
    <col min="6407" max="6407" width="13.140625" style="1" customWidth="1"/>
    <col min="6408" max="6408" width="14.7109375" style="1" customWidth="1"/>
    <col min="6409" max="6409" width="15.28515625" style="1" bestFit="1" customWidth="1"/>
    <col min="6410" max="6656" width="11" style="1"/>
    <col min="6657" max="6657" width="4" style="1" customWidth="1"/>
    <col min="6658" max="6658" width="11" style="1"/>
    <col min="6659" max="6659" width="46" style="1" customWidth="1"/>
    <col min="6660" max="6660" width="16" style="1" customWidth="1"/>
    <col min="6661" max="6661" width="19.140625" style="1" customWidth="1"/>
    <col min="6662" max="6662" width="13.5703125" style="1" customWidth="1"/>
    <col min="6663" max="6663" width="13.140625" style="1" customWidth="1"/>
    <col min="6664" max="6664" width="14.7109375" style="1" customWidth="1"/>
    <col min="6665" max="6665" width="15.28515625" style="1" bestFit="1" customWidth="1"/>
    <col min="6666" max="6912" width="11" style="1"/>
    <col min="6913" max="6913" width="4" style="1" customWidth="1"/>
    <col min="6914" max="6914" width="11" style="1"/>
    <col min="6915" max="6915" width="46" style="1" customWidth="1"/>
    <col min="6916" max="6916" width="16" style="1" customWidth="1"/>
    <col min="6917" max="6917" width="19.140625" style="1" customWidth="1"/>
    <col min="6918" max="6918" width="13.5703125" style="1" customWidth="1"/>
    <col min="6919" max="6919" width="13.140625" style="1" customWidth="1"/>
    <col min="6920" max="6920" width="14.7109375" style="1" customWidth="1"/>
    <col min="6921" max="6921" width="15.28515625" style="1" bestFit="1" customWidth="1"/>
    <col min="6922" max="7168" width="11" style="1"/>
    <col min="7169" max="7169" width="4" style="1" customWidth="1"/>
    <col min="7170" max="7170" width="11" style="1"/>
    <col min="7171" max="7171" width="46" style="1" customWidth="1"/>
    <col min="7172" max="7172" width="16" style="1" customWidth="1"/>
    <col min="7173" max="7173" width="19.140625" style="1" customWidth="1"/>
    <col min="7174" max="7174" width="13.5703125" style="1" customWidth="1"/>
    <col min="7175" max="7175" width="13.140625" style="1" customWidth="1"/>
    <col min="7176" max="7176" width="14.7109375" style="1" customWidth="1"/>
    <col min="7177" max="7177" width="15.28515625" style="1" bestFit="1" customWidth="1"/>
    <col min="7178" max="7424" width="11" style="1"/>
    <col min="7425" max="7425" width="4" style="1" customWidth="1"/>
    <col min="7426" max="7426" width="11" style="1"/>
    <col min="7427" max="7427" width="46" style="1" customWidth="1"/>
    <col min="7428" max="7428" width="16" style="1" customWidth="1"/>
    <col min="7429" max="7429" width="19.140625" style="1" customWidth="1"/>
    <col min="7430" max="7430" width="13.5703125" style="1" customWidth="1"/>
    <col min="7431" max="7431" width="13.140625" style="1" customWidth="1"/>
    <col min="7432" max="7432" width="14.7109375" style="1" customWidth="1"/>
    <col min="7433" max="7433" width="15.28515625" style="1" bestFit="1" customWidth="1"/>
    <col min="7434" max="7680" width="11" style="1"/>
    <col min="7681" max="7681" width="4" style="1" customWidth="1"/>
    <col min="7682" max="7682" width="11" style="1"/>
    <col min="7683" max="7683" width="46" style="1" customWidth="1"/>
    <col min="7684" max="7684" width="16" style="1" customWidth="1"/>
    <col min="7685" max="7685" width="19.140625" style="1" customWidth="1"/>
    <col min="7686" max="7686" width="13.5703125" style="1" customWidth="1"/>
    <col min="7687" max="7687" width="13.140625" style="1" customWidth="1"/>
    <col min="7688" max="7688" width="14.7109375" style="1" customWidth="1"/>
    <col min="7689" max="7689" width="15.28515625" style="1" bestFit="1" customWidth="1"/>
    <col min="7690" max="7936" width="11" style="1"/>
    <col min="7937" max="7937" width="4" style="1" customWidth="1"/>
    <col min="7938" max="7938" width="11" style="1"/>
    <col min="7939" max="7939" width="46" style="1" customWidth="1"/>
    <col min="7940" max="7940" width="16" style="1" customWidth="1"/>
    <col min="7941" max="7941" width="19.140625" style="1" customWidth="1"/>
    <col min="7942" max="7942" width="13.5703125" style="1" customWidth="1"/>
    <col min="7943" max="7943" width="13.140625" style="1" customWidth="1"/>
    <col min="7944" max="7944" width="14.7109375" style="1" customWidth="1"/>
    <col min="7945" max="7945" width="15.28515625" style="1" bestFit="1" customWidth="1"/>
    <col min="7946" max="8192" width="11" style="1"/>
    <col min="8193" max="8193" width="4" style="1" customWidth="1"/>
    <col min="8194" max="8194" width="11" style="1"/>
    <col min="8195" max="8195" width="46" style="1" customWidth="1"/>
    <col min="8196" max="8196" width="16" style="1" customWidth="1"/>
    <col min="8197" max="8197" width="19.140625" style="1" customWidth="1"/>
    <col min="8198" max="8198" width="13.5703125" style="1" customWidth="1"/>
    <col min="8199" max="8199" width="13.140625" style="1" customWidth="1"/>
    <col min="8200" max="8200" width="14.7109375" style="1" customWidth="1"/>
    <col min="8201" max="8201" width="15.28515625" style="1" bestFit="1" customWidth="1"/>
    <col min="8202" max="8448" width="11" style="1"/>
    <col min="8449" max="8449" width="4" style="1" customWidth="1"/>
    <col min="8450" max="8450" width="11" style="1"/>
    <col min="8451" max="8451" width="46" style="1" customWidth="1"/>
    <col min="8452" max="8452" width="16" style="1" customWidth="1"/>
    <col min="8453" max="8453" width="19.140625" style="1" customWidth="1"/>
    <col min="8454" max="8454" width="13.5703125" style="1" customWidth="1"/>
    <col min="8455" max="8455" width="13.140625" style="1" customWidth="1"/>
    <col min="8456" max="8456" width="14.7109375" style="1" customWidth="1"/>
    <col min="8457" max="8457" width="15.28515625" style="1" bestFit="1" customWidth="1"/>
    <col min="8458" max="8704" width="11" style="1"/>
    <col min="8705" max="8705" width="4" style="1" customWidth="1"/>
    <col min="8706" max="8706" width="11" style="1"/>
    <col min="8707" max="8707" width="46" style="1" customWidth="1"/>
    <col min="8708" max="8708" width="16" style="1" customWidth="1"/>
    <col min="8709" max="8709" width="19.140625" style="1" customWidth="1"/>
    <col min="8710" max="8710" width="13.5703125" style="1" customWidth="1"/>
    <col min="8711" max="8711" width="13.140625" style="1" customWidth="1"/>
    <col min="8712" max="8712" width="14.7109375" style="1" customWidth="1"/>
    <col min="8713" max="8713" width="15.28515625" style="1" bestFit="1" customWidth="1"/>
    <col min="8714" max="8960" width="11" style="1"/>
    <col min="8961" max="8961" width="4" style="1" customWidth="1"/>
    <col min="8962" max="8962" width="11" style="1"/>
    <col min="8963" max="8963" width="46" style="1" customWidth="1"/>
    <col min="8964" max="8964" width="16" style="1" customWidth="1"/>
    <col min="8965" max="8965" width="19.140625" style="1" customWidth="1"/>
    <col min="8966" max="8966" width="13.5703125" style="1" customWidth="1"/>
    <col min="8967" max="8967" width="13.140625" style="1" customWidth="1"/>
    <col min="8968" max="8968" width="14.7109375" style="1" customWidth="1"/>
    <col min="8969" max="8969" width="15.28515625" style="1" bestFit="1" customWidth="1"/>
    <col min="8970" max="9216" width="11" style="1"/>
    <col min="9217" max="9217" width="4" style="1" customWidth="1"/>
    <col min="9218" max="9218" width="11" style="1"/>
    <col min="9219" max="9219" width="46" style="1" customWidth="1"/>
    <col min="9220" max="9220" width="16" style="1" customWidth="1"/>
    <col min="9221" max="9221" width="19.140625" style="1" customWidth="1"/>
    <col min="9222" max="9222" width="13.5703125" style="1" customWidth="1"/>
    <col min="9223" max="9223" width="13.140625" style="1" customWidth="1"/>
    <col min="9224" max="9224" width="14.7109375" style="1" customWidth="1"/>
    <col min="9225" max="9225" width="15.28515625" style="1" bestFit="1" customWidth="1"/>
    <col min="9226" max="9472" width="11" style="1"/>
    <col min="9473" max="9473" width="4" style="1" customWidth="1"/>
    <col min="9474" max="9474" width="11" style="1"/>
    <col min="9475" max="9475" width="46" style="1" customWidth="1"/>
    <col min="9476" max="9476" width="16" style="1" customWidth="1"/>
    <col min="9477" max="9477" width="19.140625" style="1" customWidth="1"/>
    <col min="9478" max="9478" width="13.5703125" style="1" customWidth="1"/>
    <col min="9479" max="9479" width="13.140625" style="1" customWidth="1"/>
    <col min="9480" max="9480" width="14.7109375" style="1" customWidth="1"/>
    <col min="9481" max="9481" width="15.28515625" style="1" bestFit="1" customWidth="1"/>
    <col min="9482" max="9728" width="11" style="1"/>
    <col min="9729" max="9729" width="4" style="1" customWidth="1"/>
    <col min="9730" max="9730" width="11" style="1"/>
    <col min="9731" max="9731" width="46" style="1" customWidth="1"/>
    <col min="9732" max="9732" width="16" style="1" customWidth="1"/>
    <col min="9733" max="9733" width="19.140625" style="1" customWidth="1"/>
    <col min="9734" max="9734" width="13.5703125" style="1" customWidth="1"/>
    <col min="9735" max="9735" width="13.140625" style="1" customWidth="1"/>
    <col min="9736" max="9736" width="14.7109375" style="1" customWidth="1"/>
    <col min="9737" max="9737" width="15.28515625" style="1" bestFit="1" customWidth="1"/>
    <col min="9738" max="9984" width="11" style="1"/>
    <col min="9985" max="9985" width="4" style="1" customWidth="1"/>
    <col min="9986" max="9986" width="11" style="1"/>
    <col min="9987" max="9987" width="46" style="1" customWidth="1"/>
    <col min="9988" max="9988" width="16" style="1" customWidth="1"/>
    <col min="9989" max="9989" width="19.140625" style="1" customWidth="1"/>
    <col min="9990" max="9990" width="13.5703125" style="1" customWidth="1"/>
    <col min="9991" max="9991" width="13.140625" style="1" customWidth="1"/>
    <col min="9992" max="9992" width="14.7109375" style="1" customWidth="1"/>
    <col min="9993" max="9993" width="15.28515625" style="1" bestFit="1" customWidth="1"/>
    <col min="9994" max="10240" width="11" style="1"/>
    <col min="10241" max="10241" width="4" style="1" customWidth="1"/>
    <col min="10242" max="10242" width="11" style="1"/>
    <col min="10243" max="10243" width="46" style="1" customWidth="1"/>
    <col min="10244" max="10244" width="16" style="1" customWidth="1"/>
    <col min="10245" max="10245" width="19.140625" style="1" customWidth="1"/>
    <col min="10246" max="10246" width="13.5703125" style="1" customWidth="1"/>
    <col min="10247" max="10247" width="13.140625" style="1" customWidth="1"/>
    <col min="10248" max="10248" width="14.7109375" style="1" customWidth="1"/>
    <col min="10249" max="10249" width="15.28515625" style="1" bestFit="1" customWidth="1"/>
    <col min="10250" max="10496" width="11" style="1"/>
    <col min="10497" max="10497" width="4" style="1" customWidth="1"/>
    <col min="10498" max="10498" width="11" style="1"/>
    <col min="10499" max="10499" width="46" style="1" customWidth="1"/>
    <col min="10500" max="10500" width="16" style="1" customWidth="1"/>
    <col min="10501" max="10501" width="19.140625" style="1" customWidth="1"/>
    <col min="10502" max="10502" width="13.5703125" style="1" customWidth="1"/>
    <col min="10503" max="10503" width="13.140625" style="1" customWidth="1"/>
    <col min="10504" max="10504" width="14.7109375" style="1" customWidth="1"/>
    <col min="10505" max="10505" width="15.28515625" style="1" bestFit="1" customWidth="1"/>
    <col min="10506" max="10752" width="11" style="1"/>
    <col min="10753" max="10753" width="4" style="1" customWidth="1"/>
    <col min="10754" max="10754" width="11" style="1"/>
    <col min="10755" max="10755" width="46" style="1" customWidth="1"/>
    <col min="10756" max="10756" width="16" style="1" customWidth="1"/>
    <col min="10757" max="10757" width="19.140625" style="1" customWidth="1"/>
    <col min="10758" max="10758" width="13.5703125" style="1" customWidth="1"/>
    <col min="10759" max="10759" width="13.140625" style="1" customWidth="1"/>
    <col min="10760" max="10760" width="14.7109375" style="1" customWidth="1"/>
    <col min="10761" max="10761" width="15.28515625" style="1" bestFit="1" customWidth="1"/>
    <col min="10762" max="11008" width="11" style="1"/>
    <col min="11009" max="11009" width="4" style="1" customWidth="1"/>
    <col min="11010" max="11010" width="11" style="1"/>
    <col min="11011" max="11011" width="46" style="1" customWidth="1"/>
    <col min="11012" max="11012" width="16" style="1" customWidth="1"/>
    <col min="11013" max="11013" width="19.140625" style="1" customWidth="1"/>
    <col min="11014" max="11014" width="13.5703125" style="1" customWidth="1"/>
    <col min="11015" max="11015" width="13.140625" style="1" customWidth="1"/>
    <col min="11016" max="11016" width="14.7109375" style="1" customWidth="1"/>
    <col min="11017" max="11017" width="15.28515625" style="1" bestFit="1" customWidth="1"/>
    <col min="11018" max="11264" width="11" style="1"/>
    <col min="11265" max="11265" width="4" style="1" customWidth="1"/>
    <col min="11266" max="11266" width="11" style="1"/>
    <col min="11267" max="11267" width="46" style="1" customWidth="1"/>
    <col min="11268" max="11268" width="16" style="1" customWidth="1"/>
    <col min="11269" max="11269" width="19.140625" style="1" customWidth="1"/>
    <col min="11270" max="11270" width="13.5703125" style="1" customWidth="1"/>
    <col min="11271" max="11271" width="13.140625" style="1" customWidth="1"/>
    <col min="11272" max="11272" width="14.7109375" style="1" customWidth="1"/>
    <col min="11273" max="11273" width="15.28515625" style="1" bestFit="1" customWidth="1"/>
    <col min="11274" max="11520" width="11" style="1"/>
    <col min="11521" max="11521" width="4" style="1" customWidth="1"/>
    <col min="11522" max="11522" width="11" style="1"/>
    <col min="11523" max="11523" width="46" style="1" customWidth="1"/>
    <col min="11524" max="11524" width="16" style="1" customWidth="1"/>
    <col min="11525" max="11525" width="19.140625" style="1" customWidth="1"/>
    <col min="11526" max="11526" width="13.5703125" style="1" customWidth="1"/>
    <col min="11527" max="11527" width="13.140625" style="1" customWidth="1"/>
    <col min="11528" max="11528" width="14.7109375" style="1" customWidth="1"/>
    <col min="11529" max="11529" width="15.28515625" style="1" bestFit="1" customWidth="1"/>
    <col min="11530" max="11776" width="11" style="1"/>
    <col min="11777" max="11777" width="4" style="1" customWidth="1"/>
    <col min="11778" max="11778" width="11" style="1"/>
    <col min="11779" max="11779" width="46" style="1" customWidth="1"/>
    <col min="11780" max="11780" width="16" style="1" customWidth="1"/>
    <col min="11781" max="11781" width="19.140625" style="1" customWidth="1"/>
    <col min="11782" max="11782" width="13.5703125" style="1" customWidth="1"/>
    <col min="11783" max="11783" width="13.140625" style="1" customWidth="1"/>
    <col min="11784" max="11784" width="14.7109375" style="1" customWidth="1"/>
    <col min="11785" max="11785" width="15.28515625" style="1" bestFit="1" customWidth="1"/>
    <col min="11786" max="12032" width="11" style="1"/>
    <col min="12033" max="12033" width="4" style="1" customWidth="1"/>
    <col min="12034" max="12034" width="11" style="1"/>
    <col min="12035" max="12035" width="46" style="1" customWidth="1"/>
    <col min="12036" max="12036" width="16" style="1" customWidth="1"/>
    <col min="12037" max="12037" width="19.140625" style="1" customWidth="1"/>
    <col min="12038" max="12038" width="13.5703125" style="1" customWidth="1"/>
    <col min="12039" max="12039" width="13.140625" style="1" customWidth="1"/>
    <col min="12040" max="12040" width="14.7109375" style="1" customWidth="1"/>
    <col min="12041" max="12041" width="15.28515625" style="1" bestFit="1" customWidth="1"/>
    <col min="12042" max="12288" width="11" style="1"/>
    <col min="12289" max="12289" width="4" style="1" customWidth="1"/>
    <col min="12290" max="12290" width="11" style="1"/>
    <col min="12291" max="12291" width="46" style="1" customWidth="1"/>
    <col min="12292" max="12292" width="16" style="1" customWidth="1"/>
    <col min="12293" max="12293" width="19.140625" style="1" customWidth="1"/>
    <col min="12294" max="12294" width="13.5703125" style="1" customWidth="1"/>
    <col min="12295" max="12295" width="13.140625" style="1" customWidth="1"/>
    <col min="12296" max="12296" width="14.7109375" style="1" customWidth="1"/>
    <col min="12297" max="12297" width="15.28515625" style="1" bestFit="1" customWidth="1"/>
    <col min="12298" max="12544" width="11" style="1"/>
    <col min="12545" max="12545" width="4" style="1" customWidth="1"/>
    <col min="12546" max="12546" width="11" style="1"/>
    <col min="12547" max="12547" width="46" style="1" customWidth="1"/>
    <col min="12548" max="12548" width="16" style="1" customWidth="1"/>
    <col min="12549" max="12549" width="19.140625" style="1" customWidth="1"/>
    <col min="12550" max="12550" width="13.5703125" style="1" customWidth="1"/>
    <col min="12551" max="12551" width="13.140625" style="1" customWidth="1"/>
    <col min="12552" max="12552" width="14.7109375" style="1" customWidth="1"/>
    <col min="12553" max="12553" width="15.28515625" style="1" bestFit="1" customWidth="1"/>
    <col min="12554" max="12800" width="11" style="1"/>
    <col min="12801" max="12801" width="4" style="1" customWidth="1"/>
    <col min="12802" max="12802" width="11" style="1"/>
    <col min="12803" max="12803" width="46" style="1" customWidth="1"/>
    <col min="12804" max="12804" width="16" style="1" customWidth="1"/>
    <col min="12805" max="12805" width="19.140625" style="1" customWidth="1"/>
    <col min="12806" max="12806" width="13.5703125" style="1" customWidth="1"/>
    <col min="12807" max="12807" width="13.140625" style="1" customWidth="1"/>
    <col min="12808" max="12808" width="14.7109375" style="1" customWidth="1"/>
    <col min="12809" max="12809" width="15.28515625" style="1" bestFit="1" customWidth="1"/>
    <col min="12810" max="13056" width="11" style="1"/>
    <col min="13057" max="13057" width="4" style="1" customWidth="1"/>
    <col min="13058" max="13058" width="11" style="1"/>
    <col min="13059" max="13059" width="46" style="1" customWidth="1"/>
    <col min="13060" max="13060" width="16" style="1" customWidth="1"/>
    <col min="13061" max="13061" width="19.140625" style="1" customWidth="1"/>
    <col min="13062" max="13062" width="13.5703125" style="1" customWidth="1"/>
    <col min="13063" max="13063" width="13.140625" style="1" customWidth="1"/>
    <col min="13064" max="13064" width="14.7109375" style="1" customWidth="1"/>
    <col min="13065" max="13065" width="15.28515625" style="1" bestFit="1" customWidth="1"/>
    <col min="13066" max="13312" width="11" style="1"/>
    <col min="13313" max="13313" width="4" style="1" customWidth="1"/>
    <col min="13314" max="13314" width="11" style="1"/>
    <col min="13315" max="13315" width="46" style="1" customWidth="1"/>
    <col min="13316" max="13316" width="16" style="1" customWidth="1"/>
    <col min="13317" max="13317" width="19.140625" style="1" customWidth="1"/>
    <col min="13318" max="13318" width="13.5703125" style="1" customWidth="1"/>
    <col min="13319" max="13319" width="13.140625" style="1" customWidth="1"/>
    <col min="13320" max="13320" width="14.7109375" style="1" customWidth="1"/>
    <col min="13321" max="13321" width="15.28515625" style="1" bestFit="1" customWidth="1"/>
    <col min="13322" max="13568" width="11" style="1"/>
    <col min="13569" max="13569" width="4" style="1" customWidth="1"/>
    <col min="13570" max="13570" width="11" style="1"/>
    <col min="13571" max="13571" width="46" style="1" customWidth="1"/>
    <col min="13572" max="13572" width="16" style="1" customWidth="1"/>
    <col min="13573" max="13573" width="19.140625" style="1" customWidth="1"/>
    <col min="13574" max="13574" width="13.5703125" style="1" customWidth="1"/>
    <col min="13575" max="13575" width="13.140625" style="1" customWidth="1"/>
    <col min="13576" max="13576" width="14.7109375" style="1" customWidth="1"/>
    <col min="13577" max="13577" width="15.28515625" style="1" bestFit="1" customWidth="1"/>
    <col min="13578" max="13824" width="11" style="1"/>
    <col min="13825" max="13825" width="4" style="1" customWidth="1"/>
    <col min="13826" max="13826" width="11" style="1"/>
    <col min="13827" max="13827" width="46" style="1" customWidth="1"/>
    <col min="13828" max="13828" width="16" style="1" customWidth="1"/>
    <col min="13829" max="13829" width="19.140625" style="1" customWidth="1"/>
    <col min="13830" max="13830" width="13.5703125" style="1" customWidth="1"/>
    <col min="13831" max="13831" width="13.140625" style="1" customWidth="1"/>
    <col min="13832" max="13832" width="14.7109375" style="1" customWidth="1"/>
    <col min="13833" max="13833" width="15.28515625" style="1" bestFit="1" customWidth="1"/>
    <col min="13834" max="14080" width="11" style="1"/>
    <col min="14081" max="14081" width="4" style="1" customWidth="1"/>
    <col min="14082" max="14082" width="11" style="1"/>
    <col min="14083" max="14083" width="46" style="1" customWidth="1"/>
    <col min="14084" max="14084" width="16" style="1" customWidth="1"/>
    <col min="14085" max="14085" width="19.140625" style="1" customWidth="1"/>
    <col min="14086" max="14086" width="13.5703125" style="1" customWidth="1"/>
    <col min="14087" max="14087" width="13.140625" style="1" customWidth="1"/>
    <col min="14088" max="14088" width="14.7109375" style="1" customWidth="1"/>
    <col min="14089" max="14089" width="15.28515625" style="1" bestFit="1" customWidth="1"/>
    <col min="14090" max="14336" width="11" style="1"/>
    <col min="14337" max="14337" width="4" style="1" customWidth="1"/>
    <col min="14338" max="14338" width="11" style="1"/>
    <col min="14339" max="14339" width="46" style="1" customWidth="1"/>
    <col min="14340" max="14340" width="16" style="1" customWidth="1"/>
    <col min="14341" max="14341" width="19.140625" style="1" customWidth="1"/>
    <col min="14342" max="14342" width="13.5703125" style="1" customWidth="1"/>
    <col min="14343" max="14343" width="13.140625" style="1" customWidth="1"/>
    <col min="14344" max="14344" width="14.7109375" style="1" customWidth="1"/>
    <col min="14345" max="14345" width="15.28515625" style="1" bestFit="1" customWidth="1"/>
    <col min="14346" max="14592" width="11" style="1"/>
    <col min="14593" max="14593" width="4" style="1" customWidth="1"/>
    <col min="14594" max="14594" width="11" style="1"/>
    <col min="14595" max="14595" width="46" style="1" customWidth="1"/>
    <col min="14596" max="14596" width="16" style="1" customWidth="1"/>
    <col min="14597" max="14597" width="19.140625" style="1" customWidth="1"/>
    <col min="14598" max="14598" width="13.5703125" style="1" customWidth="1"/>
    <col min="14599" max="14599" width="13.140625" style="1" customWidth="1"/>
    <col min="14600" max="14600" width="14.7109375" style="1" customWidth="1"/>
    <col min="14601" max="14601" width="15.28515625" style="1" bestFit="1" customWidth="1"/>
    <col min="14602" max="14848" width="11" style="1"/>
    <col min="14849" max="14849" width="4" style="1" customWidth="1"/>
    <col min="14850" max="14850" width="11" style="1"/>
    <col min="14851" max="14851" width="46" style="1" customWidth="1"/>
    <col min="14852" max="14852" width="16" style="1" customWidth="1"/>
    <col min="14853" max="14853" width="19.140625" style="1" customWidth="1"/>
    <col min="14854" max="14854" width="13.5703125" style="1" customWidth="1"/>
    <col min="14855" max="14855" width="13.140625" style="1" customWidth="1"/>
    <col min="14856" max="14856" width="14.7109375" style="1" customWidth="1"/>
    <col min="14857" max="14857" width="15.28515625" style="1" bestFit="1" customWidth="1"/>
    <col min="14858" max="15104" width="11" style="1"/>
    <col min="15105" max="15105" width="4" style="1" customWidth="1"/>
    <col min="15106" max="15106" width="11" style="1"/>
    <col min="15107" max="15107" width="46" style="1" customWidth="1"/>
    <col min="15108" max="15108" width="16" style="1" customWidth="1"/>
    <col min="15109" max="15109" width="19.140625" style="1" customWidth="1"/>
    <col min="15110" max="15110" width="13.5703125" style="1" customWidth="1"/>
    <col min="15111" max="15111" width="13.140625" style="1" customWidth="1"/>
    <col min="15112" max="15112" width="14.7109375" style="1" customWidth="1"/>
    <col min="15113" max="15113" width="15.28515625" style="1" bestFit="1" customWidth="1"/>
    <col min="15114" max="15360" width="11" style="1"/>
    <col min="15361" max="15361" width="4" style="1" customWidth="1"/>
    <col min="15362" max="15362" width="11" style="1"/>
    <col min="15363" max="15363" width="46" style="1" customWidth="1"/>
    <col min="15364" max="15364" width="16" style="1" customWidth="1"/>
    <col min="15365" max="15365" width="19.140625" style="1" customWidth="1"/>
    <col min="15366" max="15366" width="13.5703125" style="1" customWidth="1"/>
    <col min="15367" max="15367" width="13.140625" style="1" customWidth="1"/>
    <col min="15368" max="15368" width="14.7109375" style="1" customWidth="1"/>
    <col min="15369" max="15369" width="15.28515625" style="1" bestFit="1" customWidth="1"/>
    <col min="15370" max="15616" width="11" style="1"/>
    <col min="15617" max="15617" width="4" style="1" customWidth="1"/>
    <col min="15618" max="15618" width="11" style="1"/>
    <col min="15619" max="15619" width="46" style="1" customWidth="1"/>
    <col min="15620" max="15620" width="16" style="1" customWidth="1"/>
    <col min="15621" max="15621" width="19.140625" style="1" customWidth="1"/>
    <col min="15622" max="15622" width="13.5703125" style="1" customWidth="1"/>
    <col min="15623" max="15623" width="13.140625" style="1" customWidth="1"/>
    <col min="15624" max="15624" width="14.7109375" style="1" customWidth="1"/>
    <col min="15625" max="15625" width="15.28515625" style="1" bestFit="1" customWidth="1"/>
    <col min="15626" max="15872" width="11" style="1"/>
    <col min="15873" max="15873" width="4" style="1" customWidth="1"/>
    <col min="15874" max="15874" width="11" style="1"/>
    <col min="15875" max="15875" width="46" style="1" customWidth="1"/>
    <col min="15876" max="15876" width="16" style="1" customWidth="1"/>
    <col min="15877" max="15877" width="19.140625" style="1" customWidth="1"/>
    <col min="15878" max="15878" width="13.5703125" style="1" customWidth="1"/>
    <col min="15879" max="15879" width="13.140625" style="1" customWidth="1"/>
    <col min="15880" max="15880" width="14.7109375" style="1" customWidth="1"/>
    <col min="15881" max="15881" width="15.28515625" style="1" bestFit="1" customWidth="1"/>
    <col min="15882" max="16128" width="11" style="1"/>
    <col min="16129" max="16129" width="4" style="1" customWidth="1"/>
    <col min="16130" max="16130" width="11" style="1"/>
    <col min="16131" max="16131" width="46" style="1" customWidth="1"/>
    <col min="16132" max="16132" width="16" style="1" customWidth="1"/>
    <col min="16133" max="16133" width="19.140625" style="1" customWidth="1"/>
    <col min="16134" max="16134" width="13.5703125" style="1" customWidth="1"/>
    <col min="16135" max="16135" width="13.140625" style="1" customWidth="1"/>
    <col min="16136" max="16136" width="14.7109375" style="1" customWidth="1"/>
    <col min="16137" max="16137" width="15.28515625" style="1" bestFit="1" customWidth="1"/>
    <col min="16138" max="16384" width="11" style="1"/>
  </cols>
  <sheetData>
    <row r="1" spans="2:9" ht="13.5" thickBot="1" x14ac:dyDescent="0.25"/>
    <row r="2" spans="2:9" x14ac:dyDescent="0.2">
      <c r="B2" s="3" t="s">
        <v>0</v>
      </c>
      <c r="C2" s="4"/>
      <c r="D2" s="4"/>
      <c r="E2" s="4"/>
      <c r="F2" s="4"/>
      <c r="G2" s="4"/>
      <c r="H2" s="4"/>
      <c r="I2" s="47"/>
    </row>
    <row r="3" spans="2:9" x14ac:dyDescent="0.2">
      <c r="B3" s="6" t="s">
        <v>75</v>
      </c>
      <c r="C3" s="7"/>
      <c r="D3" s="7"/>
      <c r="E3" s="7"/>
      <c r="F3" s="7"/>
      <c r="G3" s="7"/>
      <c r="H3" s="7"/>
      <c r="I3" s="48"/>
    </row>
    <row r="4" spans="2:9" x14ac:dyDescent="0.2">
      <c r="B4" s="6" t="s">
        <v>76</v>
      </c>
      <c r="C4" s="7"/>
      <c r="D4" s="7"/>
      <c r="E4" s="7"/>
      <c r="F4" s="7"/>
      <c r="G4" s="7"/>
      <c r="H4" s="7"/>
      <c r="I4" s="48"/>
    </row>
    <row r="5" spans="2:9" x14ac:dyDescent="0.2">
      <c r="B5" s="6" t="s">
        <v>2</v>
      </c>
      <c r="C5" s="7"/>
      <c r="D5" s="7"/>
      <c r="E5" s="7"/>
      <c r="F5" s="7"/>
      <c r="G5" s="7"/>
      <c r="H5" s="7"/>
      <c r="I5" s="48"/>
    </row>
    <row r="6" spans="2:9" ht="13.5" thickBot="1" x14ac:dyDescent="0.25">
      <c r="B6" s="9" t="s">
        <v>3</v>
      </c>
      <c r="C6" s="10"/>
      <c r="D6" s="10"/>
      <c r="E6" s="10"/>
      <c r="F6" s="10"/>
      <c r="G6" s="10"/>
      <c r="H6" s="10"/>
      <c r="I6" s="49"/>
    </row>
    <row r="7" spans="2:9" ht="15.75" customHeight="1" x14ac:dyDescent="0.2">
      <c r="B7" s="3" t="s">
        <v>77</v>
      </c>
      <c r="C7" s="5"/>
      <c r="D7" s="3" t="s">
        <v>78</v>
      </c>
      <c r="E7" s="4"/>
      <c r="F7" s="4"/>
      <c r="G7" s="4"/>
      <c r="H7" s="5"/>
      <c r="I7" s="16" t="s">
        <v>79</v>
      </c>
    </row>
    <row r="8" spans="2:9" ht="15" customHeight="1" thickBot="1" x14ac:dyDescent="0.25">
      <c r="B8" s="6"/>
      <c r="C8" s="8"/>
      <c r="D8" s="9"/>
      <c r="E8" s="10"/>
      <c r="F8" s="10"/>
      <c r="G8" s="10"/>
      <c r="H8" s="11"/>
      <c r="I8" s="19"/>
    </row>
    <row r="9" spans="2:9" ht="26.25" thickBot="1" x14ac:dyDescent="0.25">
      <c r="B9" s="9"/>
      <c r="C9" s="11"/>
      <c r="D9" s="50" t="s">
        <v>80</v>
      </c>
      <c r="E9" s="51" t="s">
        <v>81</v>
      </c>
      <c r="F9" s="50" t="s">
        <v>82</v>
      </c>
      <c r="G9" s="50" t="s">
        <v>10</v>
      </c>
      <c r="H9" s="50" t="s">
        <v>83</v>
      </c>
      <c r="I9" s="21"/>
    </row>
    <row r="10" spans="2:9" x14ac:dyDescent="0.2">
      <c r="B10" s="52" t="s">
        <v>84</v>
      </c>
      <c r="C10" s="53"/>
      <c r="D10" s="54">
        <f t="shared" ref="D10:I10" si="0">D11+D19+D29+D39+D49+D59+D72+D76+D63</f>
        <v>1243313548.8899999</v>
      </c>
      <c r="E10" s="54">
        <f t="shared" si="0"/>
        <v>4.6566128730773926E-10</v>
      </c>
      <c r="F10" s="54">
        <f t="shared" si="0"/>
        <v>1243313548.8900001</v>
      </c>
      <c r="G10" s="54">
        <f t="shared" si="0"/>
        <v>222847968.92999995</v>
      </c>
      <c r="H10" s="54">
        <f t="shared" si="0"/>
        <v>220829409.84999996</v>
      </c>
      <c r="I10" s="54">
        <f t="shared" si="0"/>
        <v>1020465579.9599999</v>
      </c>
    </row>
    <row r="11" spans="2:9" x14ac:dyDescent="0.2">
      <c r="B11" s="55" t="s">
        <v>85</v>
      </c>
      <c r="C11" s="56"/>
      <c r="D11" s="36">
        <f t="shared" ref="D11:I11" si="1">SUM(D12:D18)</f>
        <v>761535809.70000005</v>
      </c>
      <c r="E11" s="36">
        <f t="shared" si="1"/>
        <v>0</v>
      </c>
      <c r="F11" s="36">
        <f t="shared" si="1"/>
        <v>761535809.70000005</v>
      </c>
      <c r="G11" s="36">
        <f t="shared" si="1"/>
        <v>136646259.08999997</v>
      </c>
      <c r="H11" s="36">
        <f t="shared" si="1"/>
        <v>136646259.08999997</v>
      </c>
      <c r="I11" s="36">
        <f t="shared" si="1"/>
        <v>624889550.61000001</v>
      </c>
    </row>
    <row r="12" spans="2:9" x14ac:dyDescent="0.2">
      <c r="B12" s="57" t="s">
        <v>86</v>
      </c>
      <c r="C12" s="58"/>
      <c r="D12" s="36">
        <v>270920590.25</v>
      </c>
      <c r="E12" s="24">
        <v>0</v>
      </c>
      <c r="F12" s="24">
        <f>D12+E12</f>
        <v>270920590.25</v>
      </c>
      <c r="G12" s="24">
        <v>60597784.549999997</v>
      </c>
      <c r="H12" s="24">
        <v>60597784.549999997</v>
      </c>
      <c r="I12" s="24">
        <f>F12-G12</f>
        <v>210322805.69999999</v>
      </c>
    </row>
    <row r="13" spans="2:9" x14ac:dyDescent="0.2">
      <c r="B13" s="57" t="s">
        <v>87</v>
      </c>
      <c r="C13" s="58"/>
      <c r="D13" s="36">
        <v>38095643.82</v>
      </c>
      <c r="E13" s="24">
        <v>0</v>
      </c>
      <c r="F13" s="24">
        <f t="shared" ref="F13:F18" si="2">D13+E13</f>
        <v>38095643.82</v>
      </c>
      <c r="G13" s="24">
        <v>9010488.9399999995</v>
      </c>
      <c r="H13" s="24">
        <v>9010488.9399999995</v>
      </c>
      <c r="I13" s="24">
        <f t="shared" ref="I13:I18" si="3">F13-G13</f>
        <v>29085154.880000003</v>
      </c>
    </row>
    <row r="14" spans="2:9" x14ac:dyDescent="0.2">
      <c r="B14" s="57" t="s">
        <v>88</v>
      </c>
      <c r="C14" s="58"/>
      <c r="D14" s="36">
        <v>182194692.30000001</v>
      </c>
      <c r="E14" s="24">
        <v>43910</v>
      </c>
      <c r="F14" s="24">
        <f t="shared" si="2"/>
        <v>182238602.30000001</v>
      </c>
      <c r="G14" s="24">
        <v>18788135.859999999</v>
      </c>
      <c r="H14" s="24">
        <v>18788135.859999999</v>
      </c>
      <c r="I14" s="24">
        <f t="shared" si="3"/>
        <v>163450466.44</v>
      </c>
    </row>
    <row r="15" spans="2:9" x14ac:dyDescent="0.2">
      <c r="B15" s="57" t="s">
        <v>89</v>
      </c>
      <c r="C15" s="58"/>
      <c r="D15" s="36">
        <v>35110518</v>
      </c>
      <c r="E15" s="24">
        <v>0</v>
      </c>
      <c r="F15" s="24">
        <f t="shared" si="2"/>
        <v>35110518</v>
      </c>
      <c r="G15" s="24">
        <v>8974659.7899999991</v>
      </c>
      <c r="H15" s="24">
        <v>8974659.7899999991</v>
      </c>
      <c r="I15" s="24">
        <f t="shared" si="3"/>
        <v>26135858.210000001</v>
      </c>
    </row>
    <row r="16" spans="2:9" x14ac:dyDescent="0.2">
      <c r="B16" s="57" t="s">
        <v>90</v>
      </c>
      <c r="C16" s="58"/>
      <c r="D16" s="36">
        <v>233305211.97</v>
      </c>
      <c r="E16" s="24">
        <v>-47610</v>
      </c>
      <c r="F16" s="24">
        <f t="shared" si="2"/>
        <v>233257601.97</v>
      </c>
      <c r="G16" s="24">
        <v>39199737.07</v>
      </c>
      <c r="H16" s="24">
        <v>39199737.07</v>
      </c>
      <c r="I16" s="24">
        <f t="shared" si="3"/>
        <v>194057864.90000001</v>
      </c>
    </row>
    <row r="17" spans="2:9" x14ac:dyDescent="0.2">
      <c r="B17" s="57" t="s">
        <v>91</v>
      </c>
      <c r="C17" s="58"/>
      <c r="D17" s="36"/>
      <c r="E17" s="24"/>
      <c r="F17" s="24">
        <f t="shared" si="2"/>
        <v>0</v>
      </c>
      <c r="G17" s="24"/>
      <c r="H17" s="24"/>
      <c r="I17" s="24">
        <f t="shared" si="3"/>
        <v>0</v>
      </c>
    </row>
    <row r="18" spans="2:9" x14ac:dyDescent="0.2">
      <c r="B18" s="57" t="s">
        <v>92</v>
      </c>
      <c r="C18" s="58"/>
      <c r="D18" s="36">
        <v>1909153.36</v>
      </c>
      <c r="E18" s="24">
        <v>3700</v>
      </c>
      <c r="F18" s="24">
        <f t="shared" si="2"/>
        <v>1912853.36</v>
      </c>
      <c r="G18" s="24">
        <v>75452.88</v>
      </c>
      <c r="H18" s="24">
        <v>75452.88</v>
      </c>
      <c r="I18" s="24">
        <f t="shared" si="3"/>
        <v>1837400.48</v>
      </c>
    </row>
    <row r="19" spans="2:9" x14ac:dyDescent="0.2">
      <c r="B19" s="55" t="s">
        <v>93</v>
      </c>
      <c r="C19" s="56"/>
      <c r="D19" s="36">
        <f t="shared" ref="D19:I19" si="4">SUM(D20:D28)</f>
        <v>62948268.509999998</v>
      </c>
      <c r="E19" s="36">
        <f t="shared" si="4"/>
        <v>-2081035.88</v>
      </c>
      <c r="F19" s="36">
        <f t="shared" si="4"/>
        <v>60867232.630000003</v>
      </c>
      <c r="G19" s="36">
        <f t="shared" si="4"/>
        <v>11184697.100000001</v>
      </c>
      <c r="H19" s="36">
        <f t="shared" si="4"/>
        <v>10393126.910000002</v>
      </c>
      <c r="I19" s="36">
        <f t="shared" si="4"/>
        <v>49682535.530000001</v>
      </c>
    </row>
    <row r="20" spans="2:9" x14ac:dyDescent="0.2">
      <c r="B20" s="57" t="s">
        <v>94</v>
      </c>
      <c r="C20" s="58"/>
      <c r="D20" s="36">
        <v>4691601.83</v>
      </c>
      <c r="E20" s="24">
        <v>-1694100</v>
      </c>
      <c r="F20" s="36">
        <f t="shared" ref="F20:F28" si="5">D20+E20</f>
        <v>2997501.83</v>
      </c>
      <c r="G20" s="24">
        <v>285434.78999999998</v>
      </c>
      <c r="H20" s="24">
        <v>285434.78999999998</v>
      </c>
      <c r="I20" s="24">
        <f>F20-G20</f>
        <v>2712067.04</v>
      </c>
    </row>
    <row r="21" spans="2:9" x14ac:dyDescent="0.2">
      <c r="B21" s="57" t="s">
        <v>95</v>
      </c>
      <c r="C21" s="58"/>
      <c r="D21" s="36">
        <v>267365.23</v>
      </c>
      <c r="E21" s="24">
        <v>0</v>
      </c>
      <c r="F21" s="36">
        <f t="shared" si="5"/>
        <v>267365.23</v>
      </c>
      <c r="G21" s="24">
        <v>76666.100000000006</v>
      </c>
      <c r="H21" s="24">
        <v>76666.100000000006</v>
      </c>
      <c r="I21" s="24">
        <f t="shared" ref="I21:I83" si="6">F21-G21</f>
        <v>190699.12999999998</v>
      </c>
    </row>
    <row r="22" spans="2:9" x14ac:dyDescent="0.2">
      <c r="B22" s="57" t="s">
        <v>96</v>
      </c>
      <c r="C22" s="58"/>
      <c r="D22" s="36">
        <v>133146.68</v>
      </c>
      <c r="E22" s="24">
        <v>0</v>
      </c>
      <c r="F22" s="36">
        <f t="shared" si="5"/>
        <v>133146.68</v>
      </c>
      <c r="G22" s="24">
        <v>22571.09</v>
      </c>
      <c r="H22" s="24">
        <v>22571.09</v>
      </c>
      <c r="I22" s="24">
        <f t="shared" si="6"/>
        <v>110575.59</v>
      </c>
    </row>
    <row r="23" spans="2:9" x14ac:dyDescent="0.2">
      <c r="B23" s="57" t="s">
        <v>97</v>
      </c>
      <c r="C23" s="58"/>
      <c r="D23" s="36">
        <v>5077267.54</v>
      </c>
      <c r="E23" s="24">
        <v>136550</v>
      </c>
      <c r="F23" s="36">
        <f t="shared" si="5"/>
        <v>5213817.54</v>
      </c>
      <c r="G23" s="24">
        <v>196637.98</v>
      </c>
      <c r="H23" s="24">
        <v>196637.98</v>
      </c>
      <c r="I23" s="24">
        <f t="shared" si="6"/>
        <v>5017179.5599999996</v>
      </c>
    </row>
    <row r="24" spans="2:9" x14ac:dyDescent="0.2">
      <c r="B24" s="57" t="s">
        <v>98</v>
      </c>
      <c r="C24" s="58"/>
      <c r="D24" s="36">
        <v>284197.7</v>
      </c>
      <c r="E24" s="24">
        <v>989000</v>
      </c>
      <c r="F24" s="36">
        <f t="shared" si="5"/>
        <v>1273197.7</v>
      </c>
      <c r="G24" s="24">
        <v>328416.17</v>
      </c>
      <c r="H24" s="24">
        <v>328416.17</v>
      </c>
      <c r="I24" s="24">
        <f t="shared" si="6"/>
        <v>944781.53</v>
      </c>
    </row>
    <row r="25" spans="2:9" x14ac:dyDescent="0.2">
      <c r="B25" s="57" t="s">
        <v>99</v>
      </c>
      <c r="C25" s="58"/>
      <c r="D25" s="36">
        <v>46610229.899999999</v>
      </c>
      <c r="E25" s="24">
        <v>-831035.88</v>
      </c>
      <c r="F25" s="36">
        <f t="shared" si="5"/>
        <v>45779194.019999996</v>
      </c>
      <c r="G25" s="24">
        <v>9437679.5399999991</v>
      </c>
      <c r="H25" s="24">
        <v>8675471.2699999996</v>
      </c>
      <c r="I25" s="24">
        <f t="shared" si="6"/>
        <v>36341514.479999997</v>
      </c>
    </row>
    <row r="26" spans="2:9" x14ac:dyDescent="0.2">
      <c r="B26" s="57" t="s">
        <v>100</v>
      </c>
      <c r="C26" s="58"/>
      <c r="D26" s="36">
        <v>1238848.1100000001</v>
      </c>
      <c r="E26" s="24">
        <v>-395000</v>
      </c>
      <c r="F26" s="36">
        <f t="shared" si="5"/>
        <v>843848.1100000001</v>
      </c>
      <c r="G26" s="24">
        <v>74601.38</v>
      </c>
      <c r="H26" s="24">
        <v>45239.46</v>
      </c>
      <c r="I26" s="24">
        <f t="shared" si="6"/>
        <v>769246.7300000001</v>
      </c>
    </row>
    <row r="27" spans="2:9" x14ac:dyDescent="0.2">
      <c r="B27" s="57" t="s">
        <v>101</v>
      </c>
      <c r="C27" s="58"/>
      <c r="D27" s="36">
        <v>39735.699999999997</v>
      </c>
      <c r="E27" s="24">
        <v>0</v>
      </c>
      <c r="F27" s="36">
        <f t="shared" si="5"/>
        <v>39735.699999999997</v>
      </c>
      <c r="G27" s="24">
        <v>4394</v>
      </c>
      <c r="H27" s="24">
        <v>4394</v>
      </c>
      <c r="I27" s="24">
        <f t="shared" si="6"/>
        <v>35341.699999999997</v>
      </c>
    </row>
    <row r="28" spans="2:9" x14ac:dyDescent="0.2">
      <c r="B28" s="57" t="s">
        <v>102</v>
      </c>
      <c r="C28" s="58"/>
      <c r="D28" s="36">
        <v>4605875.82</v>
      </c>
      <c r="E28" s="24">
        <v>-286450</v>
      </c>
      <c r="F28" s="36">
        <f t="shared" si="5"/>
        <v>4319425.82</v>
      </c>
      <c r="G28" s="24">
        <v>758296.05</v>
      </c>
      <c r="H28" s="24">
        <v>758296.05</v>
      </c>
      <c r="I28" s="24">
        <f t="shared" si="6"/>
        <v>3561129.7700000005</v>
      </c>
    </row>
    <row r="29" spans="2:9" x14ac:dyDescent="0.2">
      <c r="B29" s="55" t="s">
        <v>103</v>
      </c>
      <c r="C29" s="56"/>
      <c r="D29" s="36">
        <f t="shared" ref="D29:I29" si="7">SUM(D30:D38)</f>
        <v>48723565.990000002</v>
      </c>
      <c r="E29" s="36">
        <f t="shared" si="7"/>
        <v>561099.60000000009</v>
      </c>
      <c r="F29" s="36">
        <f t="shared" si="7"/>
        <v>49284665.590000004</v>
      </c>
      <c r="G29" s="36">
        <f t="shared" si="7"/>
        <v>10106530.199999999</v>
      </c>
      <c r="H29" s="36">
        <f t="shared" si="7"/>
        <v>8934958.1999999993</v>
      </c>
      <c r="I29" s="36">
        <f t="shared" si="7"/>
        <v>39178135.390000001</v>
      </c>
    </row>
    <row r="30" spans="2:9" x14ac:dyDescent="0.2">
      <c r="B30" s="57" t="s">
        <v>104</v>
      </c>
      <c r="C30" s="58"/>
      <c r="D30" s="36">
        <v>4047013.63</v>
      </c>
      <c r="E30" s="24">
        <v>-1937124</v>
      </c>
      <c r="F30" s="36">
        <f t="shared" ref="F30:F38" si="8">D30+E30</f>
        <v>2109889.63</v>
      </c>
      <c r="G30" s="24">
        <v>348627.67</v>
      </c>
      <c r="H30" s="24">
        <v>348627.67</v>
      </c>
      <c r="I30" s="24">
        <f t="shared" si="6"/>
        <v>1761261.96</v>
      </c>
    </row>
    <row r="31" spans="2:9" x14ac:dyDescent="0.2">
      <c r="B31" s="57" t="s">
        <v>105</v>
      </c>
      <c r="C31" s="58"/>
      <c r="D31" s="36">
        <v>8139216.4000000004</v>
      </c>
      <c r="E31" s="24">
        <v>999550</v>
      </c>
      <c r="F31" s="36">
        <f t="shared" si="8"/>
        <v>9138766.4000000004</v>
      </c>
      <c r="G31" s="24">
        <v>2634547.25</v>
      </c>
      <c r="H31" s="24">
        <v>1680939.25</v>
      </c>
      <c r="I31" s="24">
        <f t="shared" si="6"/>
        <v>6504219.1500000004</v>
      </c>
    </row>
    <row r="32" spans="2:9" x14ac:dyDescent="0.2">
      <c r="B32" s="57" t="s">
        <v>106</v>
      </c>
      <c r="C32" s="58"/>
      <c r="D32" s="36">
        <v>9489732.9399999995</v>
      </c>
      <c r="E32" s="24">
        <v>-1249358.3999999999</v>
      </c>
      <c r="F32" s="36">
        <f t="shared" si="8"/>
        <v>8240374.5399999991</v>
      </c>
      <c r="G32" s="24">
        <v>511331.45</v>
      </c>
      <c r="H32" s="24">
        <v>462611.45</v>
      </c>
      <c r="I32" s="24">
        <f t="shared" si="6"/>
        <v>7729043.0899999989</v>
      </c>
    </row>
    <row r="33" spans="2:9" x14ac:dyDescent="0.2">
      <c r="B33" s="57" t="s">
        <v>107</v>
      </c>
      <c r="C33" s="58"/>
      <c r="D33" s="36">
        <v>8255911.0700000003</v>
      </c>
      <c r="E33" s="24">
        <v>-899418</v>
      </c>
      <c r="F33" s="36">
        <f t="shared" si="8"/>
        <v>7356493.0700000003</v>
      </c>
      <c r="G33" s="24">
        <v>635811.59</v>
      </c>
      <c r="H33" s="24">
        <v>635811.59</v>
      </c>
      <c r="I33" s="24">
        <f t="shared" si="6"/>
        <v>6720681.4800000004</v>
      </c>
    </row>
    <row r="34" spans="2:9" x14ac:dyDescent="0.2">
      <c r="B34" s="57" t="s">
        <v>108</v>
      </c>
      <c r="C34" s="58"/>
      <c r="D34" s="36">
        <v>1128062.32</v>
      </c>
      <c r="E34" s="24">
        <v>-150000</v>
      </c>
      <c r="F34" s="36">
        <f t="shared" si="8"/>
        <v>978062.32000000007</v>
      </c>
      <c r="G34" s="24">
        <v>144736.51999999999</v>
      </c>
      <c r="H34" s="24">
        <v>79892.52</v>
      </c>
      <c r="I34" s="24">
        <f t="shared" si="6"/>
        <v>833325.8</v>
      </c>
    </row>
    <row r="35" spans="2:9" x14ac:dyDescent="0.2">
      <c r="B35" s="57" t="s">
        <v>109</v>
      </c>
      <c r="C35" s="58"/>
      <c r="D35" s="36">
        <v>3178014.89</v>
      </c>
      <c r="E35" s="24">
        <v>0</v>
      </c>
      <c r="F35" s="36">
        <f t="shared" si="8"/>
        <v>3178014.89</v>
      </c>
      <c r="G35" s="24">
        <v>547880</v>
      </c>
      <c r="H35" s="24">
        <v>443480</v>
      </c>
      <c r="I35" s="24">
        <f t="shared" si="6"/>
        <v>2630134.89</v>
      </c>
    </row>
    <row r="36" spans="2:9" x14ac:dyDescent="0.2">
      <c r="B36" s="57" t="s">
        <v>110</v>
      </c>
      <c r="C36" s="58"/>
      <c r="D36" s="36">
        <v>1033748.88</v>
      </c>
      <c r="E36" s="24">
        <v>0</v>
      </c>
      <c r="F36" s="36">
        <f t="shared" si="8"/>
        <v>1033748.88</v>
      </c>
      <c r="G36" s="24">
        <v>205592.13</v>
      </c>
      <c r="H36" s="24">
        <v>205592.13</v>
      </c>
      <c r="I36" s="24">
        <f t="shared" si="6"/>
        <v>828156.75</v>
      </c>
    </row>
    <row r="37" spans="2:9" x14ac:dyDescent="0.2">
      <c r="B37" s="57" t="s">
        <v>111</v>
      </c>
      <c r="C37" s="58"/>
      <c r="D37" s="36">
        <v>10868758.5</v>
      </c>
      <c r="E37" s="24">
        <v>0</v>
      </c>
      <c r="F37" s="36">
        <f t="shared" si="8"/>
        <v>10868758.5</v>
      </c>
      <c r="G37" s="24">
        <v>2743441.93</v>
      </c>
      <c r="H37" s="24">
        <v>2743441.93</v>
      </c>
      <c r="I37" s="24">
        <f t="shared" si="6"/>
        <v>8125316.5700000003</v>
      </c>
    </row>
    <row r="38" spans="2:9" x14ac:dyDescent="0.2">
      <c r="B38" s="57" t="s">
        <v>112</v>
      </c>
      <c r="C38" s="58"/>
      <c r="D38" s="36">
        <v>2583107.36</v>
      </c>
      <c r="E38" s="24">
        <v>3797450</v>
      </c>
      <c r="F38" s="36">
        <f t="shared" si="8"/>
        <v>6380557.3599999994</v>
      </c>
      <c r="G38" s="24">
        <v>2334561.66</v>
      </c>
      <c r="H38" s="24">
        <v>2334561.66</v>
      </c>
      <c r="I38" s="24">
        <f t="shared" si="6"/>
        <v>4045995.6999999993</v>
      </c>
    </row>
    <row r="39" spans="2:9" ht="25.5" customHeight="1" x14ac:dyDescent="0.2">
      <c r="B39" s="59" t="s">
        <v>113</v>
      </c>
      <c r="C39" s="60"/>
      <c r="D39" s="36">
        <f t="shared" ref="D39:I39" si="9">SUM(D40:D48)</f>
        <v>236980654.78</v>
      </c>
      <c r="E39" s="36">
        <f t="shared" si="9"/>
        <v>0</v>
      </c>
      <c r="F39" s="36">
        <f>SUM(F40:F48)</f>
        <v>236980654.78</v>
      </c>
      <c r="G39" s="36">
        <f t="shared" si="9"/>
        <v>50538265.650000006</v>
      </c>
      <c r="H39" s="36">
        <f t="shared" si="9"/>
        <v>50538265.650000006</v>
      </c>
      <c r="I39" s="36">
        <f t="shared" si="9"/>
        <v>186442389.13000003</v>
      </c>
    </row>
    <row r="40" spans="2:9" x14ac:dyDescent="0.2">
      <c r="B40" s="57" t="s">
        <v>114</v>
      </c>
      <c r="C40" s="58"/>
      <c r="D40" s="36">
        <v>0</v>
      </c>
      <c r="E40" s="24">
        <v>0</v>
      </c>
      <c r="F40" s="36">
        <f>D40+E40</f>
        <v>0</v>
      </c>
      <c r="G40" s="24">
        <v>0</v>
      </c>
      <c r="H40" s="24">
        <v>0</v>
      </c>
      <c r="I40" s="24">
        <f t="shared" si="6"/>
        <v>0</v>
      </c>
    </row>
    <row r="41" spans="2:9" x14ac:dyDescent="0.2">
      <c r="B41" s="57" t="s">
        <v>115</v>
      </c>
      <c r="C41" s="58"/>
      <c r="D41" s="36"/>
      <c r="E41" s="24"/>
      <c r="F41" s="36">
        <f t="shared" ref="F41:F83" si="10">D41+E41</f>
        <v>0</v>
      </c>
      <c r="G41" s="24"/>
      <c r="H41" s="24"/>
      <c r="I41" s="24">
        <f t="shared" si="6"/>
        <v>0</v>
      </c>
    </row>
    <row r="42" spans="2:9" x14ac:dyDescent="0.2">
      <c r="B42" s="57" t="s">
        <v>116</v>
      </c>
      <c r="C42" s="58"/>
      <c r="D42" s="36">
        <v>34500000</v>
      </c>
      <c r="E42" s="24">
        <v>0</v>
      </c>
      <c r="F42" s="36">
        <f t="shared" si="10"/>
        <v>34500000</v>
      </c>
      <c r="G42" s="24">
        <v>4000623.16</v>
      </c>
      <c r="H42" s="24">
        <v>4000623.16</v>
      </c>
      <c r="I42" s="24">
        <f t="shared" si="6"/>
        <v>30499376.84</v>
      </c>
    </row>
    <row r="43" spans="2:9" x14ac:dyDescent="0.2">
      <c r="B43" s="57" t="s">
        <v>117</v>
      </c>
      <c r="C43" s="58"/>
      <c r="D43" s="36">
        <v>12200000</v>
      </c>
      <c r="E43" s="24">
        <v>0</v>
      </c>
      <c r="F43" s="36">
        <f t="shared" si="10"/>
        <v>12200000</v>
      </c>
      <c r="G43" s="24">
        <v>14818856.32</v>
      </c>
      <c r="H43" s="24">
        <v>14818856.32</v>
      </c>
      <c r="I43" s="24">
        <f t="shared" si="6"/>
        <v>-2618856.3200000003</v>
      </c>
    </row>
    <row r="44" spans="2:9" x14ac:dyDescent="0.2">
      <c r="B44" s="57" t="s">
        <v>118</v>
      </c>
      <c r="C44" s="58"/>
      <c r="D44" s="36">
        <v>190280654.78</v>
      </c>
      <c r="E44" s="24">
        <v>0</v>
      </c>
      <c r="F44" s="36">
        <f t="shared" si="10"/>
        <v>190280654.78</v>
      </c>
      <c r="G44" s="24">
        <v>31718786.170000002</v>
      </c>
      <c r="H44" s="24">
        <v>31718786.170000002</v>
      </c>
      <c r="I44" s="24">
        <f t="shared" si="6"/>
        <v>158561868.61000001</v>
      </c>
    </row>
    <row r="45" spans="2:9" x14ac:dyDescent="0.2">
      <c r="B45" s="57" t="s">
        <v>119</v>
      </c>
      <c r="C45" s="58"/>
      <c r="D45" s="36"/>
      <c r="E45" s="24"/>
      <c r="F45" s="36">
        <f t="shared" si="10"/>
        <v>0</v>
      </c>
      <c r="G45" s="24"/>
      <c r="H45" s="24"/>
      <c r="I45" s="24">
        <f t="shared" si="6"/>
        <v>0</v>
      </c>
    </row>
    <row r="46" spans="2:9" x14ac:dyDescent="0.2">
      <c r="B46" s="57" t="s">
        <v>120</v>
      </c>
      <c r="C46" s="58"/>
      <c r="D46" s="36"/>
      <c r="E46" s="24"/>
      <c r="F46" s="36">
        <f t="shared" si="10"/>
        <v>0</v>
      </c>
      <c r="G46" s="24"/>
      <c r="H46" s="24"/>
      <c r="I46" s="24">
        <f t="shared" si="6"/>
        <v>0</v>
      </c>
    </row>
    <row r="47" spans="2:9" x14ac:dyDescent="0.2">
      <c r="B47" s="57" t="s">
        <v>121</v>
      </c>
      <c r="C47" s="58"/>
      <c r="D47" s="36"/>
      <c r="E47" s="24"/>
      <c r="F47" s="36">
        <f t="shared" si="10"/>
        <v>0</v>
      </c>
      <c r="G47" s="24"/>
      <c r="H47" s="24"/>
      <c r="I47" s="24">
        <f t="shared" si="6"/>
        <v>0</v>
      </c>
    </row>
    <row r="48" spans="2:9" x14ac:dyDescent="0.2">
      <c r="B48" s="57" t="s">
        <v>122</v>
      </c>
      <c r="C48" s="58"/>
      <c r="D48" s="36"/>
      <c r="E48" s="24"/>
      <c r="F48" s="36">
        <f t="shared" si="10"/>
        <v>0</v>
      </c>
      <c r="G48" s="24"/>
      <c r="H48" s="24"/>
      <c r="I48" s="24">
        <f t="shared" si="6"/>
        <v>0</v>
      </c>
    </row>
    <row r="49" spans="2:9" x14ac:dyDescent="0.2">
      <c r="B49" s="59" t="s">
        <v>123</v>
      </c>
      <c r="C49" s="60"/>
      <c r="D49" s="36">
        <f t="shared" ref="D49:I49" si="11">SUM(D50:D58)</f>
        <v>9875146.8500000015</v>
      </c>
      <c r="E49" s="36">
        <f t="shared" si="11"/>
        <v>738936.28000000026</v>
      </c>
      <c r="F49" s="36">
        <f t="shared" si="11"/>
        <v>10614083.130000001</v>
      </c>
      <c r="G49" s="36">
        <f t="shared" si="11"/>
        <v>1077057.3400000001</v>
      </c>
      <c r="H49" s="36">
        <f t="shared" si="11"/>
        <v>1077057.3400000001</v>
      </c>
      <c r="I49" s="36">
        <f t="shared" si="11"/>
        <v>9537025.7899999991</v>
      </c>
    </row>
    <row r="50" spans="2:9" x14ac:dyDescent="0.2">
      <c r="B50" s="57" t="s">
        <v>124</v>
      </c>
      <c r="C50" s="58"/>
      <c r="D50" s="36">
        <v>392306.25</v>
      </c>
      <c r="E50" s="24">
        <v>94885.28</v>
      </c>
      <c r="F50" s="36">
        <f t="shared" si="10"/>
        <v>487191.53</v>
      </c>
      <c r="G50" s="24">
        <v>33999.35</v>
      </c>
      <c r="H50" s="24">
        <v>33999.35</v>
      </c>
      <c r="I50" s="24">
        <f t="shared" si="6"/>
        <v>453192.18000000005</v>
      </c>
    </row>
    <row r="51" spans="2:9" x14ac:dyDescent="0.2">
      <c r="B51" s="57" t="s">
        <v>125</v>
      </c>
      <c r="C51" s="58"/>
      <c r="D51" s="36">
        <v>77195</v>
      </c>
      <c r="E51" s="24">
        <v>-64608</v>
      </c>
      <c r="F51" s="36">
        <f t="shared" si="10"/>
        <v>12587</v>
      </c>
      <c r="G51" s="24">
        <v>0</v>
      </c>
      <c r="H51" s="24">
        <v>0</v>
      </c>
      <c r="I51" s="24">
        <f t="shared" si="6"/>
        <v>12587</v>
      </c>
    </row>
    <row r="52" spans="2:9" x14ac:dyDescent="0.2">
      <c r="B52" s="57" t="s">
        <v>126</v>
      </c>
      <c r="C52" s="58"/>
      <c r="D52" s="36">
        <v>1</v>
      </c>
      <c r="E52" s="24">
        <v>0</v>
      </c>
      <c r="F52" s="36">
        <f t="shared" si="10"/>
        <v>1</v>
      </c>
      <c r="G52" s="24">
        <v>0</v>
      </c>
      <c r="H52" s="24">
        <v>0</v>
      </c>
      <c r="I52" s="24">
        <f t="shared" si="6"/>
        <v>1</v>
      </c>
    </row>
    <row r="53" spans="2:9" x14ac:dyDescent="0.2">
      <c r="B53" s="57" t="s">
        <v>127</v>
      </c>
      <c r="C53" s="58"/>
      <c r="D53" s="36">
        <v>633351.80000000005</v>
      </c>
      <c r="E53" s="24">
        <v>6408500</v>
      </c>
      <c r="F53" s="36">
        <f t="shared" si="10"/>
        <v>7041851.7999999998</v>
      </c>
      <c r="G53" s="24">
        <v>1038000</v>
      </c>
      <c r="H53" s="24">
        <v>1038000</v>
      </c>
      <c r="I53" s="24">
        <f t="shared" si="6"/>
        <v>6003851.7999999998</v>
      </c>
    </row>
    <row r="54" spans="2:9" x14ac:dyDescent="0.2">
      <c r="B54" s="57" t="s">
        <v>128</v>
      </c>
      <c r="C54" s="58"/>
      <c r="D54" s="36"/>
      <c r="E54" s="24"/>
      <c r="F54" s="36">
        <f t="shared" si="10"/>
        <v>0</v>
      </c>
      <c r="G54" s="24"/>
      <c r="H54" s="24"/>
      <c r="I54" s="24">
        <f t="shared" si="6"/>
        <v>0</v>
      </c>
    </row>
    <row r="55" spans="2:9" x14ac:dyDescent="0.2">
      <c r="B55" s="57" t="s">
        <v>129</v>
      </c>
      <c r="C55" s="58"/>
      <c r="D55" s="36">
        <v>8772289.8000000007</v>
      </c>
      <c r="E55" s="24">
        <v>-5699841</v>
      </c>
      <c r="F55" s="36">
        <f t="shared" si="10"/>
        <v>3072448.8000000007</v>
      </c>
      <c r="G55" s="24">
        <v>5057.99</v>
      </c>
      <c r="H55" s="24">
        <v>5057.99</v>
      </c>
      <c r="I55" s="24">
        <f t="shared" si="6"/>
        <v>3067390.8100000005</v>
      </c>
    </row>
    <row r="56" spans="2:9" x14ac:dyDescent="0.2">
      <c r="B56" s="57" t="s">
        <v>130</v>
      </c>
      <c r="C56" s="58"/>
      <c r="D56" s="36"/>
      <c r="E56" s="24"/>
      <c r="F56" s="36">
        <f t="shared" si="10"/>
        <v>0</v>
      </c>
      <c r="G56" s="24"/>
      <c r="H56" s="24"/>
      <c r="I56" s="24">
        <f t="shared" si="6"/>
        <v>0</v>
      </c>
    </row>
    <row r="57" spans="2:9" x14ac:dyDescent="0.2">
      <c r="B57" s="57" t="s">
        <v>131</v>
      </c>
      <c r="C57" s="58"/>
      <c r="D57" s="36"/>
      <c r="E57" s="24"/>
      <c r="F57" s="36">
        <f t="shared" si="10"/>
        <v>0</v>
      </c>
      <c r="G57" s="24"/>
      <c r="H57" s="24"/>
      <c r="I57" s="24">
        <f t="shared" si="6"/>
        <v>0</v>
      </c>
    </row>
    <row r="58" spans="2:9" x14ac:dyDescent="0.2">
      <c r="B58" s="57" t="s">
        <v>132</v>
      </c>
      <c r="C58" s="58"/>
      <c r="D58" s="36">
        <v>3</v>
      </c>
      <c r="E58" s="24">
        <v>0</v>
      </c>
      <c r="F58" s="36">
        <f t="shared" si="10"/>
        <v>3</v>
      </c>
      <c r="G58" s="24">
        <v>0</v>
      </c>
      <c r="H58" s="24">
        <v>0</v>
      </c>
      <c r="I58" s="24">
        <f t="shared" si="6"/>
        <v>3</v>
      </c>
    </row>
    <row r="59" spans="2:9" x14ac:dyDescent="0.2">
      <c r="B59" s="55" t="s">
        <v>133</v>
      </c>
      <c r="C59" s="56"/>
      <c r="D59" s="36">
        <f>SUM(D60:D62)</f>
        <v>74344826.530000001</v>
      </c>
      <c r="E59" s="36">
        <f>SUM(E60:E62)</f>
        <v>781000</v>
      </c>
      <c r="F59" s="36">
        <f>SUM(F60:F62)</f>
        <v>75125826.530000001</v>
      </c>
      <c r="G59" s="36">
        <f>SUM(G60:G62)</f>
        <v>3619781.76</v>
      </c>
      <c r="H59" s="36">
        <f>SUM(H60:H62)</f>
        <v>3564364.87</v>
      </c>
      <c r="I59" s="24">
        <f t="shared" si="6"/>
        <v>71506044.769999996</v>
      </c>
    </row>
    <row r="60" spans="2:9" x14ac:dyDescent="0.2">
      <c r="B60" s="57" t="s">
        <v>134</v>
      </c>
      <c r="C60" s="58"/>
      <c r="D60" s="36">
        <v>74344826.530000001</v>
      </c>
      <c r="E60" s="24">
        <v>781000</v>
      </c>
      <c r="F60" s="36">
        <f t="shared" si="10"/>
        <v>75125826.530000001</v>
      </c>
      <c r="G60" s="24">
        <v>3619781.76</v>
      </c>
      <c r="H60" s="24">
        <v>3564364.87</v>
      </c>
      <c r="I60" s="24">
        <f t="shared" si="6"/>
        <v>71506044.769999996</v>
      </c>
    </row>
    <row r="61" spans="2:9" x14ac:dyDescent="0.2">
      <c r="B61" s="57" t="s">
        <v>135</v>
      </c>
      <c r="C61" s="58"/>
      <c r="D61" s="36"/>
      <c r="E61" s="24"/>
      <c r="F61" s="36">
        <f t="shared" si="10"/>
        <v>0</v>
      </c>
      <c r="G61" s="24"/>
      <c r="H61" s="24"/>
      <c r="I61" s="24">
        <f t="shared" si="6"/>
        <v>0</v>
      </c>
    </row>
    <row r="62" spans="2:9" x14ac:dyDescent="0.2">
      <c r="B62" s="57" t="s">
        <v>136</v>
      </c>
      <c r="C62" s="58"/>
      <c r="D62" s="36"/>
      <c r="E62" s="24"/>
      <c r="F62" s="36">
        <f t="shared" si="10"/>
        <v>0</v>
      </c>
      <c r="G62" s="24"/>
      <c r="H62" s="24"/>
      <c r="I62" s="24">
        <f t="shared" si="6"/>
        <v>0</v>
      </c>
    </row>
    <row r="63" spans="2:9" x14ac:dyDescent="0.2">
      <c r="B63" s="59" t="s">
        <v>137</v>
      </c>
      <c r="C63" s="60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24">
        <f t="shared" si="6"/>
        <v>0</v>
      </c>
    </row>
    <row r="64" spans="2:9" x14ac:dyDescent="0.2">
      <c r="B64" s="57" t="s">
        <v>138</v>
      </c>
      <c r="C64" s="58"/>
      <c r="D64" s="36"/>
      <c r="E64" s="24"/>
      <c r="F64" s="36">
        <f t="shared" si="10"/>
        <v>0</v>
      </c>
      <c r="G64" s="24"/>
      <c r="H64" s="24"/>
      <c r="I64" s="24">
        <f t="shared" si="6"/>
        <v>0</v>
      </c>
    </row>
    <row r="65" spans="2:9" x14ac:dyDescent="0.2">
      <c r="B65" s="57" t="s">
        <v>139</v>
      </c>
      <c r="C65" s="58"/>
      <c r="D65" s="36"/>
      <c r="E65" s="24"/>
      <c r="F65" s="36">
        <f t="shared" si="10"/>
        <v>0</v>
      </c>
      <c r="G65" s="24"/>
      <c r="H65" s="24"/>
      <c r="I65" s="24">
        <f t="shared" si="6"/>
        <v>0</v>
      </c>
    </row>
    <row r="66" spans="2:9" x14ac:dyDescent="0.2">
      <c r="B66" s="57" t="s">
        <v>140</v>
      </c>
      <c r="C66" s="58"/>
      <c r="D66" s="36"/>
      <c r="E66" s="24"/>
      <c r="F66" s="36">
        <f t="shared" si="10"/>
        <v>0</v>
      </c>
      <c r="G66" s="24"/>
      <c r="H66" s="24"/>
      <c r="I66" s="24">
        <f t="shared" si="6"/>
        <v>0</v>
      </c>
    </row>
    <row r="67" spans="2:9" x14ac:dyDescent="0.2">
      <c r="B67" s="57" t="s">
        <v>141</v>
      </c>
      <c r="C67" s="58"/>
      <c r="D67" s="36"/>
      <c r="E67" s="24"/>
      <c r="F67" s="36">
        <f t="shared" si="10"/>
        <v>0</v>
      </c>
      <c r="G67" s="24"/>
      <c r="H67" s="24"/>
      <c r="I67" s="24">
        <f t="shared" si="6"/>
        <v>0</v>
      </c>
    </row>
    <row r="68" spans="2:9" x14ac:dyDescent="0.2">
      <c r="B68" s="57" t="s">
        <v>142</v>
      </c>
      <c r="C68" s="58"/>
      <c r="D68" s="36"/>
      <c r="E68" s="24"/>
      <c r="F68" s="36">
        <f t="shared" si="10"/>
        <v>0</v>
      </c>
      <c r="G68" s="24"/>
      <c r="H68" s="24"/>
      <c r="I68" s="24">
        <f t="shared" si="6"/>
        <v>0</v>
      </c>
    </row>
    <row r="69" spans="2:9" x14ac:dyDescent="0.2">
      <c r="B69" s="57" t="s">
        <v>143</v>
      </c>
      <c r="C69" s="58"/>
      <c r="D69" s="36"/>
      <c r="E69" s="24"/>
      <c r="F69" s="36">
        <f t="shared" si="10"/>
        <v>0</v>
      </c>
      <c r="G69" s="24"/>
      <c r="H69" s="24"/>
      <c r="I69" s="24">
        <f t="shared" si="6"/>
        <v>0</v>
      </c>
    </row>
    <row r="70" spans="2:9" x14ac:dyDescent="0.2">
      <c r="B70" s="57" t="s">
        <v>144</v>
      </c>
      <c r="C70" s="58"/>
      <c r="D70" s="36"/>
      <c r="E70" s="24"/>
      <c r="F70" s="36">
        <f t="shared" si="10"/>
        <v>0</v>
      </c>
      <c r="G70" s="24"/>
      <c r="H70" s="24"/>
      <c r="I70" s="24">
        <f t="shared" si="6"/>
        <v>0</v>
      </c>
    </row>
    <row r="71" spans="2:9" x14ac:dyDescent="0.2">
      <c r="B71" s="57" t="s">
        <v>145</v>
      </c>
      <c r="C71" s="58"/>
      <c r="D71" s="36"/>
      <c r="E71" s="24"/>
      <c r="F71" s="36">
        <f t="shared" si="10"/>
        <v>0</v>
      </c>
      <c r="G71" s="24"/>
      <c r="H71" s="24"/>
      <c r="I71" s="24">
        <f t="shared" si="6"/>
        <v>0</v>
      </c>
    </row>
    <row r="72" spans="2:9" x14ac:dyDescent="0.2">
      <c r="B72" s="55" t="s">
        <v>146</v>
      </c>
      <c r="C72" s="56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24">
        <f t="shared" si="6"/>
        <v>0</v>
      </c>
    </row>
    <row r="73" spans="2:9" x14ac:dyDescent="0.2">
      <c r="B73" s="57" t="s">
        <v>147</v>
      </c>
      <c r="C73" s="58"/>
      <c r="D73" s="36"/>
      <c r="E73" s="24"/>
      <c r="F73" s="36">
        <f t="shared" si="10"/>
        <v>0</v>
      </c>
      <c r="G73" s="24"/>
      <c r="H73" s="24"/>
      <c r="I73" s="24">
        <f t="shared" si="6"/>
        <v>0</v>
      </c>
    </row>
    <row r="74" spans="2:9" x14ac:dyDescent="0.2">
      <c r="B74" s="57" t="s">
        <v>148</v>
      </c>
      <c r="C74" s="58"/>
      <c r="D74" s="36"/>
      <c r="E74" s="24"/>
      <c r="F74" s="36">
        <f t="shared" si="10"/>
        <v>0</v>
      </c>
      <c r="G74" s="24"/>
      <c r="H74" s="24"/>
      <c r="I74" s="24">
        <f t="shared" si="6"/>
        <v>0</v>
      </c>
    </row>
    <row r="75" spans="2:9" x14ac:dyDescent="0.2">
      <c r="B75" s="57" t="s">
        <v>149</v>
      </c>
      <c r="C75" s="58"/>
      <c r="D75" s="36"/>
      <c r="E75" s="24"/>
      <c r="F75" s="36">
        <f t="shared" si="10"/>
        <v>0</v>
      </c>
      <c r="G75" s="24"/>
      <c r="H75" s="24"/>
      <c r="I75" s="24">
        <f t="shared" si="6"/>
        <v>0</v>
      </c>
    </row>
    <row r="76" spans="2:9" x14ac:dyDescent="0.2">
      <c r="B76" s="55" t="s">
        <v>150</v>
      </c>
      <c r="C76" s="56"/>
      <c r="D76" s="36">
        <f>SUM(D77:D83)</f>
        <v>48905276.530000001</v>
      </c>
      <c r="E76" s="36">
        <f>SUM(E77:E83)</f>
        <v>0</v>
      </c>
      <c r="F76" s="36">
        <f>SUM(F77:F83)</f>
        <v>48905276.530000001</v>
      </c>
      <c r="G76" s="36">
        <f>SUM(G77:G83)</f>
        <v>9675377.7899999991</v>
      </c>
      <c r="H76" s="36">
        <f>SUM(H77:H83)</f>
        <v>9675377.7899999991</v>
      </c>
      <c r="I76" s="24">
        <f t="shared" si="6"/>
        <v>39229898.740000002</v>
      </c>
    </row>
    <row r="77" spans="2:9" x14ac:dyDescent="0.2">
      <c r="B77" s="57" t="s">
        <v>151</v>
      </c>
      <c r="C77" s="58"/>
      <c r="D77" s="36">
        <v>4505276.53</v>
      </c>
      <c r="E77" s="24">
        <v>0</v>
      </c>
      <c r="F77" s="36">
        <f t="shared" si="10"/>
        <v>4505276.53</v>
      </c>
      <c r="G77" s="24">
        <v>0</v>
      </c>
      <c r="H77" s="24">
        <v>0</v>
      </c>
      <c r="I77" s="24">
        <f t="shared" si="6"/>
        <v>4505276.53</v>
      </c>
    </row>
    <row r="78" spans="2:9" x14ac:dyDescent="0.2">
      <c r="B78" s="57" t="s">
        <v>152</v>
      </c>
      <c r="C78" s="58"/>
      <c r="D78" s="36">
        <v>44400000</v>
      </c>
      <c r="E78" s="24">
        <v>0</v>
      </c>
      <c r="F78" s="36">
        <f t="shared" si="10"/>
        <v>44400000</v>
      </c>
      <c r="G78" s="24">
        <v>9675377.7899999991</v>
      </c>
      <c r="H78" s="24">
        <v>9675377.7899999991</v>
      </c>
      <c r="I78" s="24">
        <f t="shared" si="6"/>
        <v>34724622.210000001</v>
      </c>
    </row>
    <row r="79" spans="2:9" x14ac:dyDescent="0.2">
      <c r="B79" s="57" t="s">
        <v>153</v>
      </c>
      <c r="C79" s="58"/>
      <c r="D79" s="36"/>
      <c r="E79" s="24"/>
      <c r="F79" s="36">
        <f t="shared" si="10"/>
        <v>0</v>
      </c>
      <c r="G79" s="24"/>
      <c r="H79" s="24"/>
      <c r="I79" s="24">
        <f t="shared" si="6"/>
        <v>0</v>
      </c>
    </row>
    <row r="80" spans="2:9" x14ac:dyDescent="0.2">
      <c r="B80" s="57" t="s">
        <v>154</v>
      </c>
      <c r="C80" s="58"/>
      <c r="D80" s="36"/>
      <c r="E80" s="24"/>
      <c r="F80" s="36">
        <f t="shared" si="10"/>
        <v>0</v>
      </c>
      <c r="G80" s="24"/>
      <c r="H80" s="24"/>
      <c r="I80" s="24">
        <f t="shared" si="6"/>
        <v>0</v>
      </c>
    </row>
    <row r="81" spans="2:9" x14ac:dyDescent="0.2">
      <c r="B81" s="57" t="s">
        <v>155</v>
      </c>
      <c r="C81" s="58"/>
      <c r="D81" s="36"/>
      <c r="E81" s="24"/>
      <c r="F81" s="36">
        <f t="shared" si="10"/>
        <v>0</v>
      </c>
      <c r="G81" s="24"/>
      <c r="H81" s="24"/>
      <c r="I81" s="24">
        <f t="shared" si="6"/>
        <v>0</v>
      </c>
    </row>
    <row r="82" spans="2:9" x14ac:dyDescent="0.2">
      <c r="B82" s="57" t="s">
        <v>156</v>
      </c>
      <c r="C82" s="58"/>
      <c r="D82" s="36"/>
      <c r="E82" s="24"/>
      <c r="F82" s="36">
        <f t="shared" si="10"/>
        <v>0</v>
      </c>
      <c r="G82" s="24"/>
      <c r="H82" s="24"/>
      <c r="I82" s="24">
        <f t="shared" si="6"/>
        <v>0</v>
      </c>
    </row>
    <row r="83" spans="2:9" x14ac:dyDescent="0.2">
      <c r="B83" s="57" t="s">
        <v>157</v>
      </c>
      <c r="C83" s="58"/>
      <c r="D83" s="36"/>
      <c r="E83" s="24"/>
      <c r="F83" s="36">
        <f t="shared" si="10"/>
        <v>0</v>
      </c>
      <c r="G83" s="24"/>
      <c r="H83" s="24"/>
      <c r="I83" s="24">
        <f t="shared" si="6"/>
        <v>0</v>
      </c>
    </row>
    <row r="84" spans="2:9" x14ac:dyDescent="0.2">
      <c r="B84" s="61"/>
      <c r="C84" s="62"/>
      <c r="D84" s="63"/>
      <c r="E84" s="41"/>
      <c r="F84" s="41"/>
      <c r="G84" s="41"/>
      <c r="H84" s="41"/>
      <c r="I84" s="41"/>
    </row>
    <row r="85" spans="2:9" x14ac:dyDescent="0.2">
      <c r="B85" s="64" t="s">
        <v>158</v>
      </c>
      <c r="C85" s="65"/>
      <c r="D85" s="66">
        <f t="shared" ref="D85:I85" si="12">D86+D104+D94+D114+D124+D134+D138+D147+D151</f>
        <v>405499802.83000004</v>
      </c>
      <c r="E85" s="66">
        <f>E86+E104+E94+E114+E124+E134+E138+E147+E151</f>
        <v>3829585.4399999948</v>
      </c>
      <c r="F85" s="66">
        <f t="shared" si="12"/>
        <v>409329388.26999998</v>
      </c>
      <c r="G85" s="66">
        <f>G86+G104+G94+G114+G124+G134+G138+G147+G151</f>
        <v>57127947.549999997</v>
      </c>
      <c r="H85" s="66">
        <f>H86+H104+H94+H114+H124+H134+H138+H147+H151</f>
        <v>55988741.549999997</v>
      </c>
      <c r="I85" s="66">
        <f t="shared" si="12"/>
        <v>352201440.71999997</v>
      </c>
    </row>
    <row r="86" spans="2:9" x14ac:dyDescent="0.2">
      <c r="B86" s="55" t="s">
        <v>85</v>
      </c>
      <c r="C86" s="56"/>
      <c r="D86" s="36">
        <f>SUM(D87:D93)</f>
        <v>96777233</v>
      </c>
      <c r="E86" s="36">
        <f>SUM(E87:E93)</f>
        <v>0</v>
      </c>
      <c r="F86" s="36">
        <f>SUM(F87:F93)</f>
        <v>96777233</v>
      </c>
      <c r="G86" s="36">
        <f>SUM(G87:G93)</f>
        <v>15198535.930000002</v>
      </c>
      <c r="H86" s="36">
        <f>SUM(H87:H93)</f>
        <v>15198535.930000002</v>
      </c>
      <c r="I86" s="24">
        <f t="shared" ref="I86:I149" si="13">F86-G86</f>
        <v>81578697.069999993</v>
      </c>
    </row>
    <row r="87" spans="2:9" x14ac:dyDescent="0.2">
      <c r="B87" s="57" t="s">
        <v>86</v>
      </c>
      <c r="C87" s="58"/>
      <c r="D87" s="36">
        <v>80946410.109999999</v>
      </c>
      <c r="E87" s="24">
        <v>0</v>
      </c>
      <c r="F87" s="36">
        <f t="shared" ref="F87:F103" si="14">D87+E87</f>
        <v>80946410.109999999</v>
      </c>
      <c r="G87" s="24">
        <v>14856432.380000001</v>
      </c>
      <c r="H87" s="24">
        <v>14856432.380000001</v>
      </c>
      <c r="I87" s="24">
        <f t="shared" si="13"/>
        <v>66089977.729999997</v>
      </c>
    </row>
    <row r="88" spans="2:9" x14ac:dyDescent="0.2">
      <c r="B88" s="57" t="s">
        <v>87</v>
      </c>
      <c r="C88" s="58"/>
      <c r="D88" s="36"/>
      <c r="E88" s="24"/>
      <c r="F88" s="36">
        <f t="shared" si="14"/>
        <v>0</v>
      </c>
      <c r="G88" s="24"/>
      <c r="H88" s="24"/>
      <c r="I88" s="24">
        <f t="shared" si="13"/>
        <v>0</v>
      </c>
    </row>
    <row r="89" spans="2:9" x14ac:dyDescent="0.2">
      <c r="B89" s="57" t="s">
        <v>88</v>
      </c>
      <c r="C89" s="58"/>
      <c r="D89" s="36">
        <v>14917740.65</v>
      </c>
      <c r="E89" s="24">
        <v>0</v>
      </c>
      <c r="F89" s="36">
        <f t="shared" si="14"/>
        <v>14917740.65</v>
      </c>
      <c r="G89" s="24">
        <v>342103.55</v>
      </c>
      <c r="H89" s="24">
        <v>342103.55</v>
      </c>
      <c r="I89" s="24">
        <f t="shared" si="13"/>
        <v>14575637.1</v>
      </c>
    </row>
    <row r="90" spans="2:9" x14ac:dyDescent="0.2">
      <c r="B90" s="57" t="s">
        <v>89</v>
      </c>
      <c r="C90" s="58"/>
      <c r="D90" s="36"/>
      <c r="E90" s="24"/>
      <c r="F90" s="36">
        <f t="shared" si="14"/>
        <v>0</v>
      </c>
      <c r="G90" s="24"/>
      <c r="H90" s="24"/>
      <c r="I90" s="24">
        <f t="shared" si="13"/>
        <v>0</v>
      </c>
    </row>
    <row r="91" spans="2:9" x14ac:dyDescent="0.2">
      <c r="B91" s="57" t="s">
        <v>90</v>
      </c>
      <c r="C91" s="58"/>
      <c r="D91" s="36">
        <v>913082.24</v>
      </c>
      <c r="E91" s="24">
        <v>0</v>
      </c>
      <c r="F91" s="36">
        <f t="shared" si="14"/>
        <v>913082.24</v>
      </c>
      <c r="G91" s="24">
        <v>0</v>
      </c>
      <c r="H91" s="24">
        <v>0</v>
      </c>
      <c r="I91" s="24">
        <f t="shared" si="13"/>
        <v>913082.24</v>
      </c>
    </row>
    <row r="92" spans="2:9" x14ac:dyDescent="0.2">
      <c r="B92" s="57" t="s">
        <v>91</v>
      </c>
      <c r="C92" s="58"/>
      <c r="D92" s="36"/>
      <c r="E92" s="24"/>
      <c r="F92" s="36">
        <f t="shared" si="14"/>
        <v>0</v>
      </c>
      <c r="G92" s="24"/>
      <c r="H92" s="24"/>
      <c r="I92" s="24">
        <f t="shared" si="13"/>
        <v>0</v>
      </c>
    </row>
    <row r="93" spans="2:9" x14ac:dyDescent="0.2">
      <c r="B93" s="57" t="s">
        <v>92</v>
      </c>
      <c r="C93" s="58"/>
      <c r="D93" s="36"/>
      <c r="E93" s="24"/>
      <c r="F93" s="36">
        <f t="shared" si="14"/>
        <v>0</v>
      </c>
      <c r="G93" s="24"/>
      <c r="H93" s="24"/>
      <c r="I93" s="24">
        <f t="shared" si="13"/>
        <v>0</v>
      </c>
    </row>
    <row r="94" spans="2:9" x14ac:dyDescent="0.2">
      <c r="B94" s="55" t="s">
        <v>93</v>
      </c>
      <c r="C94" s="56"/>
      <c r="D94" s="36">
        <f>SUM(D95:D103)</f>
        <v>22806704.030000001</v>
      </c>
      <c r="E94" s="36">
        <f>SUM(E95:E103)</f>
        <v>0</v>
      </c>
      <c r="F94" s="36">
        <f>SUM(F95:F103)</f>
        <v>22806704.030000001</v>
      </c>
      <c r="G94" s="36">
        <f>SUM(G95:G103)</f>
        <v>2823639.28</v>
      </c>
      <c r="H94" s="36">
        <f>SUM(H95:H103)</f>
        <v>1858433.28</v>
      </c>
      <c r="I94" s="24">
        <f t="shared" si="13"/>
        <v>19983064.75</v>
      </c>
    </row>
    <row r="95" spans="2:9" x14ac:dyDescent="0.2">
      <c r="B95" s="57" t="s">
        <v>94</v>
      </c>
      <c r="C95" s="58"/>
      <c r="D95" s="36">
        <v>130162.4</v>
      </c>
      <c r="E95" s="24">
        <v>0</v>
      </c>
      <c r="F95" s="36">
        <f t="shared" si="14"/>
        <v>130162.4</v>
      </c>
      <c r="G95" s="24">
        <v>0</v>
      </c>
      <c r="H95" s="24">
        <v>0</v>
      </c>
      <c r="I95" s="24">
        <f t="shared" si="13"/>
        <v>130162.4</v>
      </c>
    </row>
    <row r="96" spans="2:9" x14ac:dyDescent="0.2">
      <c r="B96" s="57" t="s">
        <v>95</v>
      </c>
      <c r="C96" s="58"/>
      <c r="D96" s="36"/>
      <c r="E96" s="24"/>
      <c r="F96" s="36">
        <f t="shared" si="14"/>
        <v>0</v>
      </c>
      <c r="G96" s="24"/>
      <c r="H96" s="24"/>
      <c r="I96" s="24">
        <f t="shared" si="13"/>
        <v>0</v>
      </c>
    </row>
    <row r="97" spans="2:9" x14ac:dyDescent="0.2">
      <c r="B97" s="57" t="s">
        <v>96</v>
      </c>
      <c r="C97" s="58"/>
      <c r="D97" s="36"/>
      <c r="E97" s="24"/>
      <c r="F97" s="36">
        <f t="shared" si="14"/>
        <v>0</v>
      </c>
      <c r="G97" s="24"/>
      <c r="H97" s="24"/>
      <c r="I97" s="24">
        <f t="shared" si="13"/>
        <v>0</v>
      </c>
    </row>
    <row r="98" spans="2:9" x14ac:dyDescent="0.2">
      <c r="B98" s="57" t="s">
        <v>97</v>
      </c>
      <c r="C98" s="58"/>
      <c r="D98" s="36">
        <v>812083.54</v>
      </c>
      <c r="E98" s="24">
        <v>0</v>
      </c>
      <c r="F98" s="36">
        <f t="shared" si="14"/>
        <v>812083.54</v>
      </c>
      <c r="G98" s="24">
        <v>17612.28</v>
      </c>
      <c r="H98" s="24">
        <v>17612.28</v>
      </c>
      <c r="I98" s="24">
        <f t="shared" si="13"/>
        <v>794471.26</v>
      </c>
    </row>
    <row r="99" spans="2:9" x14ac:dyDescent="0.2">
      <c r="B99" s="57" t="s">
        <v>98</v>
      </c>
      <c r="C99" s="58"/>
      <c r="D99" s="36">
        <v>208790.48</v>
      </c>
      <c r="E99" s="24">
        <v>0</v>
      </c>
      <c r="F99" s="36">
        <f t="shared" si="14"/>
        <v>208790.48</v>
      </c>
      <c r="G99" s="24">
        <v>0</v>
      </c>
      <c r="H99" s="24">
        <v>0</v>
      </c>
      <c r="I99" s="24">
        <f t="shared" si="13"/>
        <v>208790.48</v>
      </c>
    </row>
    <row r="100" spans="2:9" x14ac:dyDescent="0.2">
      <c r="B100" s="57" t="s">
        <v>99</v>
      </c>
      <c r="C100" s="58"/>
      <c r="D100" s="36">
        <v>14070559.07</v>
      </c>
      <c r="E100" s="24">
        <v>0</v>
      </c>
      <c r="F100" s="36">
        <f t="shared" si="14"/>
        <v>14070559.07</v>
      </c>
      <c r="G100" s="24">
        <v>2806027</v>
      </c>
      <c r="H100" s="24">
        <v>1840821</v>
      </c>
      <c r="I100" s="24">
        <f t="shared" si="13"/>
        <v>11264532.07</v>
      </c>
    </row>
    <row r="101" spans="2:9" x14ac:dyDescent="0.2">
      <c r="B101" s="57" t="s">
        <v>100</v>
      </c>
      <c r="C101" s="58"/>
      <c r="D101" s="36">
        <v>6263900.2000000002</v>
      </c>
      <c r="E101" s="24">
        <v>0</v>
      </c>
      <c r="F101" s="36">
        <f t="shared" si="14"/>
        <v>6263900.2000000002</v>
      </c>
      <c r="G101" s="24">
        <v>0</v>
      </c>
      <c r="H101" s="24">
        <v>0</v>
      </c>
      <c r="I101" s="24">
        <f t="shared" si="13"/>
        <v>6263900.2000000002</v>
      </c>
    </row>
    <row r="102" spans="2:9" x14ac:dyDescent="0.2">
      <c r="B102" s="57" t="s">
        <v>101</v>
      </c>
      <c r="C102" s="58"/>
      <c r="D102" s="36">
        <v>469262</v>
      </c>
      <c r="E102" s="24">
        <v>0</v>
      </c>
      <c r="F102" s="36">
        <f t="shared" si="14"/>
        <v>469262</v>
      </c>
      <c r="G102" s="24">
        <v>0</v>
      </c>
      <c r="H102" s="24">
        <v>0</v>
      </c>
      <c r="I102" s="24">
        <f t="shared" si="13"/>
        <v>469262</v>
      </c>
    </row>
    <row r="103" spans="2:9" x14ac:dyDescent="0.2">
      <c r="B103" s="57" t="s">
        <v>102</v>
      </c>
      <c r="C103" s="58"/>
      <c r="D103" s="36">
        <v>851946.34</v>
      </c>
      <c r="E103" s="24">
        <v>0</v>
      </c>
      <c r="F103" s="36">
        <f t="shared" si="14"/>
        <v>851946.34</v>
      </c>
      <c r="G103" s="24">
        <v>0</v>
      </c>
      <c r="H103" s="24">
        <v>0</v>
      </c>
      <c r="I103" s="24">
        <f t="shared" si="13"/>
        <v>851946.34</v>
      </c>
    </row>
    <row r="104" spans="2:9" x14ac:dyDescent="0.2">
      <c r="B104" s="55" t="s">
        <v>103</v>
      </c>
      <c r="C104" s="56"/>
      <c r="D104" s="36">
        <f>SUM(D105:D113)</f>
        <v>66497303</v>
      </c>
      <c r="E104" s="36">
        <f>SUM(E105:E113)</f>
        <v>113517.59999999998</v>
      </c>
      <c r="F104" s="36">
        <f>SUM(F105:F113)</f>
        <v>66610820.600000001</v>
      </c>
      <c r="G104" s="36">
        <f>SUM(G105:G113)</f>
        <v>13151060</v>
      </c>
      <c r="H104" s="36">
        <f>SUM(H105:H113)</f>
        <v>12977060</v>
      </c>
      <c r="I104" s="24">
        <f t="shared" si="13"/>
        <v>53459760.600000001</v>
      </c>
    </row>
    <row r="105" spans="2:9" x14ac:dyDescent="0.2">
      <c r="B105" s="57" t="s">
        <v>104</v>
      </c>
      <c r="C105" s="58"/>
      <c r="D105" s="36">
        <v>48394163</v>
      </c>
      <c r="E105" s="24">
        <v>12876</v>
      </c>
      <c r="F105" s="24">
        <f>D105+E105</f>
        <v>48407039</v>
      </c>
      <c r="G105" s="24">
        <v>9549731</v>
      </c>
      <c r="H105" s="24">
        <v>9549731</v>
      </c>
      <c r="I105" s="24">
        <f t="shared" si="13"/>
        <v>38857308</v>
      </c>
    </row>
    <row r="106" spans="2:9" x14ac:dyDescent="0.2">
      <c r="B106" s="57" t="s">
        <v>105</v>
      </c>
      <c r="C106" s="58"/>
      <c r="D106" s="36"/>
      <c r="E106" s="24"/>
      <c r="F106" s="24">
        <f t="shared" ref="F106:F113" si="15">D106+E106</f>
        <v>0</v>
      </c>
      <c r="G106" s="24"/>
      <c r="H106" s="24"/>
      <c r="I106" s="24">
        <f t="shared" si="13"/>
        <v>0</v>
      </c>
    </row>
    <row r="107" spans="2:9" x14ac:dyDescent="0.2">
      <c r="B107" s="57" t="s">
        <v>106</v>
      </c>
      <c r="C107" s="58"/>
      <c r="D107" s="36">
        <v>6272586</v>
      </c>
      <c r="E107" s="24">
        <v>274641.59999999998</v>
      </c>
      <c r="F107" s="24">
        <f t="shared" si="15"/>
        <v>6547227.5999999996</v>
      </c>
      <c r="G107" s="24">
        <v>174000</v>
      </c>
      <c r="H107" s="24">
        <v>0</v>
      </c>
      <c r="I107" s="24">
        <f t="shared" si="13"/>
        <v>6373227.5999999996</v>
      </c>
    </row>
    <row r="108" spans="2:9" x14ac:dyDescent="0.2">
      <c r="B108" s="57" t="s">
        <v>107</v>
      </c>
      <c r="C108" s="58"/>
      <c r="D108" s="36"/>
      <c r="E108" s="24"/>
      <c r="F108" s="24">
        <f t="shared" si="15"/>
        <v>0</v>
      </c>
      <c r="G108" s="24"/>
      <c r="H108" s="24"/>
      <c r="I108" s="24">
        <f t="shared" si="13"/>
        <v>0</v>
      </c>
    </row>
    <row r="109" spans="2:9" x14ac:dyDescent="0.2">
      <c r="B109" s="57" t="s">
        <v>108</v>
      </c>
      <c r="C109" s="58"/>
      <c r="D109" s="36">
        <v>399380</v>
      </c>
      <c r="E109" s="24">
        <v>0</v>
      </c>
      <c r="F109" s="24">
        <f t="shared" si="15"/>
        <v>399380</v>
      </c>
      <c r="G109" s="24">
        <v>11110</v>
      </c>
      <c r="H109" s="24">
        <v>11110</v>
      </c>
      <c r="I109" s="24">
        <f t="shared" si="13"/>
        <v>388270</v>
      </c>
    </row>
    <row r="110" spans="2:9" x14ac:dyDescent="0.2">
      <c r="B110" s="57" t="s">
        <v>109</v>
      </c>
      <c r="C110" s="58"/>
      <c r="D110" s="36">
        <v>0</v>
      </c>
      <c r="E110" s="24">
        <v>0</v>
      </c>
      <c r="F110" s="24">
        <f t="shared" si="15"/>
        <v>0</v>
      </c>
      <c r="G110" s="24">
        <v>0</v>
      </c>
      <c r="H110" s="24">
        <v>0</v>
      </c>
      <c r="I110" s="24">
        <f t="shared" si="13"/>
        <v>0</v>
      </c>
    </row>
    <row r="111" spans="2:9" x14ac:dyDescent="0.2">
      <c r="B111" s="57" t="s">
        <v>110</v>
      </c>
      <c r="C111" s="58"/>
      <c r="D111" s="36">
        <v>0</v>
      </c>
      <c r="E111" s="24">
        <v>0</v>
      </c>
      <c r="F111" s="24">
        <f t="shared" si="15"/>
        <v>0</v>
      </c>
      <c r="G111" s="24">
        <v>0</v>
      </c>
      <c r="H111" s="24">
        <v>0</v>
      </c>
      <c r="I111" s="24">
        <f t="shared" si="13"/>
        <v>0</v>
      </c>
    </row>
    <row r="112" spans="2:9" x14ac:dyDescent="0.2">
      <c r="B112" s="57" t="s">
        <v>111</v>
      </c>
      <c r="C112" s="58"/>
      <c r="D112" s="36"/>
      <c r="E112" s="24"/>
      <c r="F112" s="24">
        <f t="shared" si="15"/>
        <v>0</v>
      </c>
      <c r="G112" s="24"/>
      <c r="H112" s="24"/>
      <c r="I112" s="24">
        <f t="shared" si="13"/>
        <v>0</v>
      </c>
    </row>
    <row r="113" spans="2:9" x14ac:dyDescent="0.2">
      <c r="B113" s="57" t="s">
        <v>112</v>
      </c>
      <c r="C113" s="58"/>
      <c r="D113" s="36">
        <v>11431174</v>
      </c>
      <c r="E113" s="24">
        <v>-174000</v>
      </c>
      <c r="F113" s="24">
        <f t="shared" si="15"/>
        <v>11257174</v>
      </c>
      <c r="G113" s="24">
        <v>3416219</v>
      </c>
      <c r="H113" s="24">
        <v>3416219</v>
      </c>
      <c r="I113" s="24">
        <f t="shared" si="13"/>
        <v>7840955</v>
      </c>
    </row>
    <row r="114" spans="2:9" ht="25.5" customHeight="1" x14ac:dyDescent="0.2">
      <c r="B114" s="59" t="s">
        <v>113</v>
      </c>
      <c r="C114" s="60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24">
        <f t="shared" si="13"/>
        <v>0</v>
      </c>
    </row>
    <row r="115" spans="2:9" x14ac:dyDescent="0.2">
      <c r="B115" s="57" t="s">
        <v>114</v>
      </c>
      <c r="C115" s="58"/>
      <c r="D115" s="36"/>
      <c r="E115" s="24"/>
      <c r="F115" s="24">
        <f>D115+E115</f>
        <v>0</v>
      </c>
      <c r="G115" s="24"/>
      <c r="H115" s="24"/>
      <c r="I115" s="24">
        <f t="shared" si="13"/>
        <v>0</v>
      </c>
    </row>
    <row r="116" spans="2:9" x14ac:dyDescent="0.2">
      <c r="B116" s="57" t="s">
        <v>115</v>
      </c>
      <c r="C116" s="58"/>
      <c r="D116" s="36"/>
      <c r="E116" s="24"/>
      <c r="F116" s="24">
        <f t="shared" ref="F116:F123" si="16">D116+E116</f>
        <v>0</v>
      </c>
      <c r="G116" s="24"/>
      <c r="H116" s="24"/>
      <c r="I116" s="24">
        <f t="shared" si="13"/>
        <v>0</v>
      </c>
    </row>
    <row r="117" spans="2:9" x14ac:dyDescent="0.2">
      <c r="B117" s="57" t="s">
        <v>116</v>
      </c>
      <c r="C117" s="58"/>
      <c r="D117" s="36"/>
      <c r="E117" s="24"/>
      <c r="F117" s="24">
        <f t="shared" si="16"/>
        <v>0</v>
      </c>
      <c r="G117" s="24"/>
      <c r="H117" s="24"/>
      <c r="I117" s="24">
        <f t="shared" si="13"/>
        <v>0</v>
      </c>
    </row>
    <row r="118" spans="2:9" x14ac:dyDescent="0.2">
      <c r="B118" s="57" t="s">
        <v>117</v>
      </c>
      <c r="C118" s="58"/>
      <c r="D118" s="36">
        <v>0</v>
      </c>
      <c r="E118" s="24">
        <v>0</v>
      </c>
      <c r="F118" s="24">
        <f t="shared" si="16"/>
        <v>0</v>
      </c>
      <c r="G118" s="24">
        <v>0</v>
      </c>
      <c r="H118" s="24">
        <v>0</v>
      </c>
      <c r="I118" s="24">
        <f t="shared" si="13"/>
        <v>0</v>
      </c>
    </row>
    <row r="119" spans="2:9" x14ac:dyDescent="0.2">
      <c r="B119" s="57" t="s">
        <v>118</v>
      </c>
      <c r="C119" s="58"/>
      <c r="D119" s="36"/>
      <c r="E119" s="24"/>
      <c r="F119" s="24">
        <f t="shared" si="16"/>
        <v>0</v>
      </c>
      <c r="G119" s="24"/>
      <c r="H119" s="24"/>
      <c r="I119" s="24">
        <f t="shared" si="13"/>
        <v>0</v>
      </c>
    </row>
    <row r="120" spans="2:9" x14ac:dyDescent="0.2">
      <c r="B120" s="57" t="s">
        <v>119</v>
      </c>
      <c r="C120" s="58"/>
      <c r="D120" s="36"/>
      <c r="E120" s="24"/>
      <c r="F120" s="24">
        <f t="shared" si="16"/>
        <v>0</v>
      </c>
      <c r="G120" s="24"/>
      <c r="H120" s="24"/>
      <c r="I120" s="24">
        <f t="shared" si="13"/>
        <v>0</v>
      </c>
    </row>
    <row r="121" spans="2:9" x14ac:dyDescent="0.2">
      <c r="B121" s="57" t="s">
        <v>120</v>
      </c>
      <c r="C121" s="58"/>
      <c r="D121" s="36"/>
      <c r="E121" s="24"/>
      <c r="F121" s="24">
        <f t="shared" si="16"/>
        <v>0</v>
      </c>
      <c r="G121" s="24"/>
      <c r="H121" s="24"/>
      <c r="I121" s="24">
        <f t="shared" si="13"/>
        <v>0</v>
      </c>
    </row>
    <row r="122" spans="2:9" x14ac:dyDescent="0.2">
      <c r="B122" s="57" t="s">
        <v>121</v>
      </c>
      <c r="C122" s="58"/>
      <c r="D122" s="36"/>
      <c r="E122" s="24"/>
      <c r="F122" s="24">
        <f t="shared" si="16"/>
        <v>0</v>
      </c>
      <c r="G122" s="24"/>
      <c r="H122" s="24"/>
      <c r="I122" s="24">
        <f t="shared" si="13"/>
        <v>0</v>
      </c>
    </row>
    <row r="123" spans="2:9" x14ac:dyDescent="0.2">
      <c r="B123" s="57" t="s">
        <v>122</v>
      </c>
      <c r="C123" s="58"/>
      <c r="D123" s="36"/>
      <c r="E123" s="24"/>
      <c r="F123" s="24">
        <f t="shared" si="16"/>
        <v>0</v>
      </c>
      <c r="G123" s="24"/>
      <c r="H123" s="24"/>
      <c r="I123" s="24">
        <f t="shared" si="13"/>
        <v>0</v>
      </c>
    </row>
    <row r="124" spans="2:9" x14ac:dyDescent="0.2">
      <c r="B124" s="55" t="s">
        <v>123</v>
      </c>
      <c r="C124" s="56"/>
      <c r="D124" s="36">
        <f>SUM(D125:D133)</f>
        <v>8108724.2799999993</v>
      </c>
      <c r="E124" s="36">
        <f>SUM(E125:E133)</f>
        <v>459018.28</v>
      </c>
      <c r="F124" s="36">
        <f>SUM(F125:F133)</f>
        <v>8567742.5600000005</v>
      </c>
      <c r="G124" s="36">
        <f>SUM(G125:G133)</f>
        <v>0</v>
      </c>
      <c r="H124" s="36">
        <f>SUM(H125:H133)</f>
        <v>0</v>
      </c>
      <c r="I124" s="24">
        <f t="shared" si="13"/>
        <v>8567742.5600000005</v>
      </c>
    </row>
    <row r="125" spans="2:9" x14ac:dyDescent="0.2">
      <c r="B125" s="57" t="s">
        <v>124</v>
      </c>
      <c r="C125" s="58"/>
      <c r="D125" s="36">
        <v>18096</v>
      </c>
      <c r="E125" s="24">
        <v>446496.28</v>
      </c>
      <c r="F125" s="24">
        <f>D125+E125</f>
        <v>464592.28</v>
      </c>
      <c r="G125" s="24">
        <v>0</v>
      </c>
      <c r="H125" s="24">
        <v>0</v>
      </c>
      <c r="I125" s="24">
        <f t="shared" si="13"/>
        <v>464592.28</v>
      </c>
    </row>
    <row r="126" spans="2:9" x14ac:dyDescent="0.2">
      <c r="B126" s="57" t="s">
        <v>125</v>
      </c>
      <c r="C126" s="58"/>
      <c r="D126" s="36">
        <v>0</v>
      </c>
      <c r="E126" s="24">
        <v>12522</v>
      </c>
      <c r="F126" s="24">
        <f t="shared" ref="F126:F133" si="17">D126+E126</f>
        <v>12522</v>
      </c>
      <c r="G126" s="24">
        <v>0</v>
      </c>
      <c r="H126" s="24">
        <v>0</v>
      </c>
      <c r="I126" s="24">
        <f t="shared" si="13"/>
        <v>12522</v>
      </c>
    </row>
    <row r="127" spans="2:9" x14ac:dyDescent="0.2">
      <c r="B127" s="57" t="s">
        <v>126</v>
      </c>
      <c r="C127" s="58"/>
      <c r="D127" s="36"/>
      <c r="E127" s="24"/>
      <c r="F127" s="24">
        <f t="shared" si="17"/>
        <v>0</v>
      </c>
      <c r="G127" s="24"/>
      <c r="H127" s="24"/>
      <c r="I127" s="24">
        <f t="shared" si="13"/>
        <v>0</v>
      </c>
    </row>
    <row r="128" spans="2:9" x14ac:dyDescent="0.2">
      <c r="B128" s="57" t="s">
        <v>127</v>
      </c>
      <c r="C128" s="58"/>
      <c r="D128" s="36">
        <v>4945028</v>
      </c>
      <c r="E128" s="24">
        <v>0</v>
      </c>
      <c r="F128" s="24">
        <f t="shared" si="17"/>
        <v>4945028</v>
      </c>
      <c r="G128" s="24">
        <v>0</v>
      </c>
      <c r="H128" s="24">
        <v>0</v>
      </c>
      <c r="I128" s="24">
        <f t="shared" si="13"/>
        <v>4945028</v>
      </c>
    </row>
    <row r="129" spans="2:9" x14ac:dyDescent="0.2">
      <c r="B129" s="57" t="s">
        <v>128</v>
      </c>
      <c r="C129" s="58"/>
      <c r="D129" s="36">
        <v>1</v>
      </c>
      <c r="E129" s="24">
        <v>0</v>
      </c>
      <c r="F129" s="24">
        <f t="shared" si="17"/>
        <v>1</v>
      </c>
      <c r="G129" s="24">
        <v>0</v>
      </c>
      <c r="H129" s="24">
        <v>0</v>
      </c>
      <c r="I129" s="24">
        <f t="shared" si="13"/>
        <v>1</v>
      </c>
    </row>
    <row r="130" spans="2:9" x14ac:dyDescent="0.2">
      <c r="B130" s="57" t="s">
        <v>129</v>
      </c>
      <c r="C130" s="58"/>
      <c r="D130" s="36">
        <v>3145599.28</v>
      </c>
      <c r="E130" s="24">
        <v>0</v>
      </c>
      <c r="F130" s="24">
        <f t="shared" si="17"/>
        <v>3145599.28</v>
      </c>
      <c r="G130" s="24">
        <v>0</v>
      </c>
      <c r="H130" s="24">
        <v>0</v>
      </c>
      <c r="I130" s="24">
        <f t="shared" si="13"/>
        <v>3145599.28</v>
      </c>
    </row>
    <row r="131" spans="2:9" x14ac:dyDescent="0.2">
      <c r="B131" s="57" t="s">
        <v>130</v>
      </c>
      <c r="C131" s="58"/>
      <c r="D131" s="36"/>
      <c r="E131" s="24"/>
      <c r="F131" s="24">
        <f t="shared" si="17"/>
        <v>0</v>
      </c>
      <c r="G131" s="24"/>
      <c r="H131" s="24"/>
      <c r="I131" s="24">
        <f t="shared" si="13"/>
        <v>0</v>
      </c>
    </row>
    <row r="132" spans="2:9" x14ac:dyDescent="0.2">
      <c r="B132" s="57" t="s">
        <v>131</v>
      </c>
      <c r="C132" s="58"/>
      <c r="D132" s="36"/>
      <c r="E132" s="24"/>
      <c r="F132" s="24">
        <f t="shared" si="17"/>
        <v>0</v>
      </c>
      <c r="G132" s="24"/>
      <c r="H132" s="24"/>
      <c r="I132" s="24">
        <f t="shared" si="13"/>
        <v>0</v>
      </c>
    </row>
    <row r="133" spans="2:9" x14ac:dyDescent="0.2">
      <c r="B133" s="57" t="s">
        <v>132</v>
      </c>
      <c r="C133" s="58"/>
      <c r="D133" s="36"/>
      <c r="E133" s="24"/>
      <c r="F133" s="24">
        <f t="shared" si="17"/>
        <v>0</v>
      </c>
      <c r="G133" s="24"/>
      <c r="H133" s="24"/>
      <c r="I133" s="24">
        <f t="shared" si="13"/>
        <v>0</v>
      </c>
    </row>
    <row r="134" spans="2:9" x14ac:dyDescent="0.2">
      <c r="B134" s="55" t="s">
        <v>133</v>
      </c>
      <c r="C134" s="56"/>
      <c r="D134" s="36">
        <f>SUM(D135:D137)</f>
        <v>75151971.930000007</v>
      </c>
      <c r="E134" s="36">
        <f>SUM(E135:E137)</f>
        <v>6288285.0700000003</v>
      </c>
      <c r="F134" s="36">
        <f>SUM(F135:F137)</f>
        <v>81440257</v>
      </c>
      <c r="G134" s="36">
        <f>SUM(G135:G137)</f>
        <v>0</v>
      </c>
      <c r="H134" s="36">
        <f>SUM(H135:H137)</f>
        <v>0</v>
      </c>
      <c r="I134" s="24">
        <f t="shared" si="13"/>
        <v>81440257</v>
      </c>
    </row>
    <row r="135" spans="2:9" x14ac:dyDescent="0.2">
      <c r="B135" s="57" t="s">
        <v>134</v>
      </c>
      <c r="C135" s="58"/>
      <c r="D135" s="36">
        <v>75151971.930000007</v>
      </c>
      <c r="E135" s="24">
        <v>6288285.0700000003</v>
      </c>
      <c r="F135" s="24">
        <f>D135+E135</f>
        <v>81440257</v>
      </c>
      <c r="G135" s="24">
        <v>0</v>
      </c>
      <c r="H135" s="24">
        <v>0</v>
      </c>
      <c r="I135" s="24">
        <f t="shared" si="13"/>
        <v>81440257</v>
      </c>
    </row>
    <row r="136" spans="2:9" x14ac:dyDescent="0.2">
      <c r="B136" s="57" t="s">
        <v>135</v>
      </c>
      <c r="C136" s="58"/>
      <c r="D136" s="36"/>
      <c r="E136" s="24"/>
      <c r="F136" s="24">
        <f>D136+E136</f>
        <v>0</v>
      </c>
      <c r="G136" s="24"/>
      <c r="H136" s="24"/>
      <c r="I136" s="24">
        <f t="shared" si="13"/>
        <v>0</v>
      </c>
    </row>
    <row r="137" spans="2:9" x14ac:dyDescent="0.2">
      <c r="B137" s="57" t="s">
        <v>136</v>
      </c>
      <c r="C137" s="58"/>
      <c r="D137" s="36"/>
      <c r="E137" s="24"/>
      <c r="F137" s="24">
        <f>D137+E137</f>
        <v>0</v>
      </c>
      <c r="G137" s="24"/>
      <c r="H137" s="24"/>
      <c r="I137" s="24">
        <f t="shared" si="13"/>
        <v>0</v>
      </c>
    </row>
    <row r="138" spans="2:9" x14ac:dyDescent="0.2">
      <c r="B138" s="55" t="s">
        <v>137</v>
      </c>
      <c r="C138" s="56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24">
        <f t="shared" si="13"/>
        <v>0</v>
      </c>
    </row>
    <row r="139" spans="2:9" x14ac:dyDescent="0.2">
      <c r="B139" s="57" t="s">
        <v>138</v>
      </c>
      <c r="C139" s="58"/>
      <c r="D139" s="36"/>
      <c r="E139" s="24"/>
      <c r="F139" s="24">
        <f>D139+E139</f>
        <v>0</v>
      </c>
      <c r="G139" s="24"/>
      <c r="H139" s="24"/>
      <c r="I139" s="24">
        <f t="shared" si="13"/>
        <v>0</v>
      </c>
    </row>
    <row r="140" spans="2:9" x14ac:dyDescent="0.2">
      <c r="B140" s="57" t="s">
        <v>139</v>
      </c>
      <c r="C140" s="58"/>
      <c r="D140" s="36"/>
      <c r="E140" s="24"/>
      <c r="F140" s="24">
        <f t="shared" ref="F140:F146" si="18">D140+E140</f>
        <v>0</v>
      </c>
      <c r="G140" s="24"/>
      <c r="H140" s="24"/>
      <c r="I140" s="24">
        <f t="shared" si="13"/>
        <v>0</v>
      </c>
    </row>
    <row r="141" spans="2:9" x14ac:dyDescent="0.2">
      <c r="B141" s="57" t="s">
        <v>140</v>
      </c>
      <c r="C141" s="58"/>
      <c r="D141" s="36"/>
      <c r="E141" s="24"/>
      <c r="F141" s="24">
        <f t="shared" si="18"/>
        <v>0</v>
      </c>
      <c r="G141" s="24"/>
      <c r="H141" s="24"/>
      <c r="I141" s="24">
        <f t="shared" si="13"/>
        <v>0</v>
      </c>
    </row>
    <row r="142" spans="2:9" x14ac:dyDescent="0.2">
      <c r="B142" s="57" t="s">
        <v>141</v>
      </c>
      <c r="C142" s="58"/>
      <c r="D142" s="36"/>
      <c r="E142" s="24"/>
      <c r="F142" s="24">
        <f t="shared" si="18"/>
        <v>0</v>
      </c>
      <c r="G142" s="24"/>
      <c r="H142" s="24"/>
      <c r="I142" s="24">
        <f t="shared" si="13"/>
        <v>0</v>
      </c>
    </row>
    <row r="143" spans="2:9" x14ac:dyDescent="0.2">
      <c r="B143" s="57" t="s">
        <v>142</v>
      </c>
      <c r="C143" s="58"/>
      <c r="D143" s="36"/>
      <c r="E143" s="24"/>
      <c r="F143" s="24">
        <f t="shared" si="18"/>
        <v>0</v>
      </c>
      <c r="G143" s="24"/>
      <c r="H143" s="24"/>
      <c r="I143" s="24">
        <f t="shared" si="13"/>
        <v>0</v>
      </c>
    </row>
    <row r="144" spans="2:9" x14ac:dyDescent="0.2">
      <c r="B144" s="57" t="s">
        <v>143</v>
      </c>
      <c r="C144" s="58"/>
      <c r="D144" s="36"/>
      <c r="E144" s="24"/>
      <c r="F144" s="24">
        <f t="shared" si="18"/>
        <v>0</v>
      </c>
      <c r="G144" s="24"/>
      <c r="H144" s="24"/>
      <c r="I144" s="24">
        <f t="shared" si="13"/>
        <v>0</v>
      </c>
    </row>
    <row r="145" spans="2:9" x14ac:dyDescent="0.2">
      <c r="B145" s="57" t="s">
        <v>144</v>
      </c>
      <c r="C145" s="58"/>
      <c r="D145" s="36"/>
      <c r="E145" s="24"/>
      <c r="F145" s="24">
        <f t="shared" si="18"/>
        <v>0</v>
      </c>
      <c r="G145" s="24"/>
      <c r="H145" s="24"/>
      <c r="I145" s="24">
        <f t="shared" si="13"/>
        <v>0</v>
      </c>
    </row>
    <row r="146" spans="2:9" x14ac:dyDescent="0.2">
      <c r="B146" s="57" t="s">
        <v>145</v>
      </c>
      <c r="C146" s="58"/>
      <c r="D146" s="36"/>
      <c r="E146" s="24"/>
      <c r="F146" s="24">
        <f t="shared" si="18"/>
        <v>0</v>
      </c>
      <c r="G146" s="24"/>
      <c r="H146" s="24"/>
      <c r="I146" s="24">
        <f t="shared" si="13"/>
        <v>0</v>
      </c>
    </row>
    <row r="147" spans="2:9" x14ac:dyDescent="0.2">
      <c r="B147" s="55" t="s">
        <v>146</v>
      </c>
      <c r="C147" s="56"/>
      <c r="D147" s="36">
        <f>SUM(D148:D150)</f>
        <v>4699085</v>
      </c>
      <c r="E147" s="36">
        <f>SUM(E148:E150)</f>
        <v>0</v>
      </c>
      <c r="F147" s="36">
        <f>SUM(F148:F150)</f>
        <v>4699085</v>
      </c>
      <c r="G147" s="36">
        <f>SUM(G148:G150)</f>
        <v>0</v>
      </c>
      <c r="H147" s="36">
        <f>SUM(H148:H150)</f>
        <v>0</v>
      </c>
      <c r="I147" s="24">
        <f t="shared" si="13"/>
        <v>4699085</v>
      </c>
    </row>
    <row r="148" spans="2:9" x14ac:dyDescent="0.2">
      <c r="B148" s="57" t="s">
        <v>147</v>
      </c>
      <c r="C148" s="58"/>
      <c r="D148" s="36"/>
      <c r="E148" s="24"/>
      <c r="F148" s="24">
        <f>D148+E148</f>
        <v>0</v>
      </c>
      <c r="G148" s="24"/>
      <c r="H148" s="24"/>
      <c r="I148" s="24">
        <f t="shared" si="13"/>
        <v>0</v>
      </c>
    </row>
    <row r="149" spans="2:9" x14ac:dyDescent="0.2">
      <c r="B149" s="57" t="s">
        <v>148</v>
      </c>
      <c r="C149" s="58"/>
      <c r="D149" s="36"/>
      <c r="E149" s="24"/>
      <c r="F149" s="24">
        <f>D149+E149</f>
        <v>0</v>
      </c>
      <c r="G149" s="24"/>
      <c r="H149" s="24"/>
      <c r="I149" s="24">
        <f t="shared" si="13"/>
        <v>0</v>
      </c>
    </row>
    <row r="150" spans="2:9" x14ac:dyDescent="0.2">
      <c r="B150" s="57" t="s">
        <v>149</v>
      </c>
      <c r="C150" s="58"/>
      <c r="D150" s="36">
        <v>4699085</v>
      </c>
      <c r="E150" s="24">
        <v>0</v>
      </c>
      <c r="F150" s="24">
        <f>D150+E150</f>
        <v>4699085</v>
      </c>
      <c r="G150" s="24">
        <v>0</v>
      </c>
      <c r="H150" s="24">
        <v>0</v>
      </c>
      <c r="I150" s="24">
        <f t="shared" ref="I150:I158" si="19">F150-G150</f>
        <v>4699085</v>
      </c>
    </row>
    <row r="151" spans="2:9" x14ac:dyDescent="0.2">
      <c r="B151" s="55" t="s">
        <v>150</v>
      </c>
      <c r="C151" s="56"/>
      <c r="D151" s="36">
        <f>SUM(D152:D158)</f>
        <v>131458781.59</v>
      </c>
      <c r="E151" s="36">
        <f>SUM(E152:E158)</f>
        <v>-3031235.5100000054</v>
      </c>
      <c r="F151" s="36">
        <f>SUM(F152:F158)</f>
        <v>128427546.08</v>
      </c>
      <c r="G151" s="36">
        <f>SUM(G152:G158)</f>
        <v>25954712.34</v>
      </c>
      <c r="H151" s="36">
        <f>SUM(H152:H158)</f>
        <v>25954712.34</v>
      </c>
      <c r="I151" s="24">
        <f t="shared" si="19"/>
        <v>102472833.73999999</v>
      </c>
    </row>
    <row r="152" spans="2:9" x14ac:dyDescent="0.2">
      <c r="B152" s="57" t="s">
        <v>151</v>
      </c>
      <c r="C152" s="58"/>
      <c r="D152" s="36">
        <v>7573900</v>
      </c>
      <c r="E152" s="24">
        <v>113279746.08</v>
      </c>
      <c r="F152" s="24">
        <f>D152+E152</f>
        <v>120853646.08</v>
      </c>
      <c r="G152" s="24">
        <v>24750000</v>
      </c>
      <c r="H152" s="24">
        <v>24750000</v>
      </c>
      <c r="I152" s="24">
        <f t="shared" si="19"/>
        <v>96103646.079999998</v>
      </c>
    </row>
    <row r="153" spans="2:9" x14ac:dyDescent="0.2">
      <c r="B153" s="57" t="s">
        <v>152</v>
      </c>
      <c r="C153" s="58"/>
      <c r="D153" s="36">
        <v>123884881.59</v>
      </c>
      <c r="E153" s="24">
        <v>-116310981.59</v>
      </c>
      <c r="F153" s="24">
        <f t="shared" ref="F153:F158" si="20">D153+E153</f>
        <v>7573900</v>
      </c>
      <c r="G153" s="24">
        <v>1204712.3400000001</v>
      </c>
      <c r="H153" s="24">
        <v>1204712.3400000001</v>
      </c>
      <c r="I153" s="24">
        <f t="shared" si="19"/>
        <v>6369187.6600000001</v>
      </c>
    </row>
    <row r="154" spans="2:9" x14ac:dyDescent="0.2">
      <c r="B154" s="57" t="s">
        <v>153</v>
      </c>
      <c r="C154" s="58"/>
      <c r="D154" s="36"/>
      <c r="E154" s="24"/>
      <c r="F154" s="24">
        <f t="shared" si="20"/>
        <v>0</v>
      </c>
      <c r="G154" s="24"/>
      <c r="H154" s="24"/>
      <c r="I154" s="24">
        <f t="shared" si="19"/>
        <v>0</v>
      </c>
    </row>
    <row r="155" spans="2:9" x14ac:dyDescent="0.2">
      <c r="B155" s="57" t="s">
        <v>154</v>
      </c>
      <c r="C155" s="58"/>
      <c r="D155" s="36"/>
      <c r="E155" s="24"/>
      <c r="F155" s="24">
        <f t="shared" si="20"/>
        <v>0</v>
      </c>
      <c r="G155" s="24"/>
      <c r="H155" s="24"/>
      <c r="I155" s="24">
        <f t="shared" si="19"/>
        <v>0</v>
      </c>
    </row>
    <row r="156" spans="2:9" x14ac:dyDescent="0.2">
      <c r="B156" s="57" t="s">
        <v>155</v>
      </c>
      <c r="C156" s="58"/>
      <c r="D156" s="36"/>
      <c r="E156" s="24"/>
      <c r="F156" s="24">
        <f t="shared" si="20"/>
        <v>0</v>
      </c>
      <c r="G156" s="24"/>
      <c r="H156" s="24"/>
      <c r="I156" s="24">
        <f t="shared" si="19"/>
        <v>0</v>
      </c>
    </row>
    <row r="157" spans="2:9" x14ac:dyDescent="0.2">
      <c r="B157" s="57" t="s">
        <v>156</v>
      </c>
      <c r="C157" s="58"/>
      <c r="D157" s="36"/>
      <c r="E157" s="24"/>
      <c r="F157" s="24">
        <f t="shared" si="20"/>
        <v>0</v>
      </c>
      <c r="G157" s="24"/>
      <c r="H157" s="24"/>
      <c r="I157" s="24">
        <f t="shared" si="19"/>
        <v>0</v>
      </c>
    </row>
    <row r="158" spans="2:9" x14ac:dyDescent="0.2">
      <c r="B158" s="57" t="s">
        <v>157</v>
      </c>
      <c r="C158" s="58"/>
      <c r="D158" s="36"/>
      <c r="E158" s="24"/>
      <c r="F158" s="24">
        <f t="shared" si="20"/>
        <v>0</v>
      </c>
      <c r="G158" s="24"/>
      <c r="H158" s="24"/>
      <c r="I158" s="24">
        <f t="shared" si="19"/>
        <v>0</v>
      </c>
    </row>
    <row r="159" spans="2:9" x14ac:dyDescent="0.2">
      <c r="B159" s="55"/>
      <c r="C159" s="56"/>
      <c r="D159" s="36"/>
      <c r="E159" s="24"/>
      <c r="F159" s="24"/>
      <c r="G159" s="24"/>
      <c r="H159" s="24"/>
      <c r="I159" s="24"/>
    </row>
    <row r="160" spans="2:9" x14ac:dyDescent="0.2">
      <c r="B160" s="67" t="s">
        <v>159</v>
      </c>
      <c r="C160" s="68"/>
      <c r="D160" s="54">
        <f t="shared" ref="D160:I160" si="21">D10+D85</f>
        <v>1648813351.7199998</v>
      </c>
      <c r="E160" s="54">
        <f t="shared" si="21"/>
        <v>3829585.4399999953</v>
      </c>
      <c r="F160" s="54">
        <f t="shared" si="21"/>
        <v>1652642937.1600001</v>
      </c>
      <c r="G160" s="54">
        <f t="shared" si="21"/>
        <v>279975916.47999996</v>
      </c>
      <c r="H160" s="54">
        <f t="shared" si="21"/>
        <v>276818151.39999998</v>
      </c>
      <c r="I160" s="54">
        <f t="shared" si="21"/>
        <v>1372667020.6799998</v>
      </c>
    </row>
    <row r="161" spans="2:9" ht="13.5" thickBot="1" x14ac:dyDescent="0.25">
      <c r="B161" s="69"/>
      <c r="C161" s="70"/>
      <c r="D161" s="71"/>
      <c r="E161" s="45"/>
      <c r="F161" s="45"/>
      <c r="G161" s="45"/>
      <c r="H161" s="45"/>
      <c r="I161" s="45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74803149606299213" bottom="0.74803149606299213" header="0.31496062992125984" footer="0.31496062992125984"/>
  <pageSetup scale="55" fitToHeight="0" orientation="portrait" r:id="rId1"/>
  <rowBreaks count="1" manualBreakCount="1">
    <brk id="8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G86"/>
  <sheetViews>
    <sheetView workbookViewId="0">
      <pane ySplit="9" topLeftCell="A15" activePane="bottomLeft" state="frozen"/>
      <selection pane="bottomLeft" activeCell="D24" sqref="C24:D29"/>
    </sheetView>
  </sheetViews>
  <sheetFormatPr baseColWidth="10" defaultColWidth="11" defaultRowHeight="12.75" x14ac:dyDescent="0.2"/>
  <cols>
    <col min="1" max="1" width="52.85546875" style="1" customWidth="1"/>
    <col min="2" max="2" width="13.42578125" style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256" width="11" style="1"/>
    <col min="257" max="257" width="52.85546875" style="1" customWidth="1"/>
    <col min="258" max="258" width="13.42578125" style="1" customWidth="1"/>
    <col min="259" max="259" width="14.42578125" style="1" customWidth="1"/>
    <col min="260" max="260" width="13.85546875" style="1" customWidth="1"/>
    <col min="261" max="261" width="14.140625" style="1" customWidth="1"/>
    <col min="262" max="262" width="14.5703125" style="1" customWidth="1"/>
    <col min="263" max="263" width="15.28515625" style="1" bestFit="1" customWidth="1"/>
    <col min="264" max="512" width="11" style="1"/>
    <col min="513" max="513" width="52.85546875" style="1" customWidth="1"/>
    <col min="514" max="514" width="13.42578125" style="1" customWidth="1"/>
    <col min="515" max="515" width="14.42578125" style="1" customWidth="1"/>
    <col min="516" max="516" width="13.85546875" style="1" customWidth="1"/>
    <col min="517" max="517" width="14.140625" style="1" customWidth="1"/>
    <col min="518" max="518" width="14.5703125" style="1" customWidth="1"/>
    <col min="519" max="519" width="15.28515625" style="1" bestFit="1" customWidth="1"/>
    <col min="520" max="768" width="11" style="1"/>
    <col min="769" max="769" width="52.85546875" style="1" customWidth="1"/>
    <col min="770" max="770" width="13.42578125" style="1" customWidth="1"/>
    <col min="771" max="771" width="14.42578125" style="1" customWidth="1"/>
    <col min="772" max="772" width="13.85546875" style="1" customWidth="1"/>
    <col min="773" max="773" width="14.140625" style="1" customWidth="1"/>
    <col min="774" max="774" width="14.5703125" style="1" customWidth="1"/>
    <col min="775" max="775" width="15.28515625" style="1" bestFit="1" customWidth="1"/>
    <col min="776" max="1024" width="11" style="1"/>
    <col min="1025" max="1025" width="52.85546875" style="1" customWidth="1"/>
    <col min="1026" max="1026" width="13.42578125" style="1" customWidth="1"/>
    <col min="1027" max="1027" width="14.42578125" style="1" customWidth="1"/>
    <col min="1028" max="1028" width="13.85546875" style="1" customWidth="1"/>
    <col min="1029" max="1029" width="14.140625" style="1" customWidth="1"/>
    <col min="1030" max="1030" width="14.5703125" style="1" customWidth="1"/>
    <col min="1031" max="1031" width="15.28515625" style="1" bestFit="1" customWidth="1"/>
    <col min="1032" max="1280" width="11" style="1"/>
    <col min="1281" max="1281" width="52.85546875" style="1" customWidth="1"/>
    <col min="1282" max="1282" width="13.42578125" style="1" customWidth="1"/>
    <col min="1283" max="1283" width="14.42578125" style="1" customWidth="1"/>
    <col min="1284" max="1284" width="13.85546875" style="1" customWidth="1"/>
    <col min="1285" max="1285" width="14.140625" style="1" customWidth="1"/>
    <col min="1286" max="1286" width="14.5703125" style="1" customWidth="1"/>
    <col min="1287" max="1287" width="15.28515625" style="1" bestFit="1" customWidth="1"/>
    <col min="1288" max="1536" width="11" style="1"/>
    <col min="1537" max="1537" width="52.85546875" style="1" customWidth="1"/>
    <col min="1538" max="1538" width="13.42578125" style="1" customWidth="1"/>
    <col min="1539" max="1539" width="14.42578125" style="1" customWidth="1"/>
    <col min="1540" max="1540" width="13.85546875" style="1" customWidth="1"/>
    <col min="1541" max="1541" width="14.140625" style="1" customWidth="1"/>
    <col min="1542" max="1542" width="14.5703125" style="1" customWidth="1"/>
    <col min="1543" max="1543" width="15.28515625" style="1" bestFit="1" customWidth="1"/>
    <col min="1544" max="1792" width="11" style="1"/>
    <col min="1793" max="1793" width="52.85546875" style="1" customWidth="1"/>
    <col min="1794" max="1794" width="13.42578125" style="1" customWidth="1"/>
    <col min="1795" max="1795" width="14.42578125" style="1" customWidth="1"/>
    <col min="1796" max="1796" width="13.85546875" style="1" customWidth="1"/>
    <col min="1797" max="1797" width="14.140625" style="1" customWidth="1"/>
    <col min="1798" max="1798" width="14.5703125" style="1" customWidth="1"/>
    <col min="1799" max="1799" width="15.28515625" style="1" bestFit="1" customWidth="1"/>
    <col min="1800" max="2048" width="11" style="1"/>
    <col min="2049" max="2049" width="52.85546875" style="1" customWidth="1"/>
    <col min="2050" max="2050" width="13.42578125" style="1" customWidth="1"/>
    <col min="2051" max="2051" width="14.42578125" style="1" customWidth="1"/>
    <col min="2052" max="2052" width="13.85546875" style="1" customWidth="1"/>
    <col min="2053" max="2053" width="14.140625" style="1" customWidth="1"/>
    <col min="2054" max="2054" width="14.5703125" style="1" customWidth="1"/>
    <col min="2055" max="2055" width="15.28515625" style="1" bestFit="1" customWidth="1"/>
    <col min="2056" max="2304" width="11" style="1"/>
    <col min="2305" max="2305" width="52.85546875" style="1" customWidth="1"/>
    <col min="2306" max="2306" width="13.42578125" style="1" customWidth="1"/>
    <col min="2307" max="2307" width="14.42578125" style="1" customWidth="1"/>
    <col min="2308" max="2308" width="13.85546875" style="1" customWidth="1"/>
    <col min="2309" max="2309" width="14.140625" style="1" customWidth="1"/>
    <col min="2310" max="2310" width="14.5703125" style="1" customWidth="1"/>
    <col min="2311" max="2311" width="15.28515625" style="1" bestFit="1" customWidth="1"/>
    <col min="2312" max="2560" width="11" style="1"/>
    <col min="2561" max="2561" width="52.85546875" style="1" customWidth="1"/>
    <col min="2562" max="2562" width="13.42578125" style="1" customWidth="1"/>
    <col min="2563" max="2563" width="14.42578125" style="1" customWidth="1"/>
    <col min="2564" max="2564" width="13.85546875" style="1" customWidth="1"/>
    <col min="2565" max="2565" width="14.140625" style="1" customWidth="1"/>
    <col min="2566" max="2566" width="14.5703125" style="1" customWidth="1"/>
    <col min="2567" max="2567" width="15.28515625" style="1" bestFit="1" customWidth="1"/>
    <col min="2568" max="2816" width="11" style="1"/>
    <col min="2817" max="2817" width="52.85546875" style="1" customWidth="1"/>
    <col min="2818" max="2818" width="13.42578125" style="1" customWidth="1"/>
    <col min="2819" max="2819" width="14.42578125" style="1" customWidth="1"/>
    <col min="2820" max="2820" width="13.85546875" style="1" customWidth="1"/>
    <col min="2821" max="2821" width="14.140625" style="1" customWidth="1"/>
    <col min="2822" max="2822" width="14.5703125" style="1" customWidth="1"/>
    <col min="2823" max="2823" width="15.28515625" style="1" bestFit="1" customWidth="1"/>
    <col min="2824" max="3072" width="11" style="1"/>
    <col min="3073" max="3073" width="52.85546875" style="1" customWidth="1"/>
    <col min="3074" max="3074" width="13.42578125" style="1" customWidth="1"/>
    <col min="3075" max="3075" width="14.42578125" style="1" customWidth="1"/>
    <col min="3076" max="3076" width="13.85546875" style="1" customWidth="1"/>
    <col min="3077" max="3077" width="14.140625" style="1" customWidth="1"/>
    <col min="3078" max="3078" width="14.5703125" style="1" customWidth="1"/>
    <col min="3079" max="3079" width="15.28515625" style="1" bestFit="1" customWidth="1"/>
    <col min="3080" max="3328" width="11" style="1"/>
    <col min="3329" max="3329" width="52.85546875" style="1" customWidth="1"/>
    <col min="3330" max="3330" width="13.42578125" style="1" customWidth="1"/>
    <col min="3331" max="3331" width="14.42578125" style="1" customWidth="1"/>
    <col min="3332" max="3332" width="13.85546875" style="1" customWidth="1"/>
    <col min="3333" max="3333" width="14.140625" style="1" customWidth="1"/>
    <col min="3334" max="3334" width="14.5703125" style="1" customWidth="1"/>
    <col min="3335" max="3335" width="15.28515625" style="1" bestFit="1" customWidth="1"/>
    <col min="3336" max="3584" width="11" style="1"/>
    <col min="3585" max="3585" width="52.85546875" style="1" customWidth="1"/>
    <col min="3586" max="3586" width="13.42578125" style="1" customWidth="1"/>
    <col min="3587" max="3587" width="14.42578125" style="1" customWidth="1"/>
    <col min="3588" max="3588" width="13.85546875" style="1" customWidth="1"/>
    <col min="3589" max="3589" width="14.140625" style="1" customWidth="1"/>
    <col min="3590" max="3590" width="14.5703125" style="1" customWidth="1"/>
    <col min="3591" max="3591" width="15.28515625" style="1" bestFit="1" customWidth="1"/>
    <col min="3592" max="3840" width="11" style="1"/>
    <col min="3841" max="3841" width="52.85546875" style="1" customWidth="1"/>
    <col min="3842" max="3842" width="13.42578125" style="1" customWidth="1"/>
    <col min="3843" max="3843" width="14.42578125" style="1" customWidth="1"/>
    <col min="3844" max="3844" width="13.85546875" style="1" customWidth="1"/>
    <col min="3845" max="3845" width="14.140625" style="1" customWidth="1"/>
    <col min="3846" max="3846" width="14.5703125" style="1" customWidth="1"/>
    <col min="3847" max="3847" width="15.28515625" style="1" bestFit="1" customWidth="1"/>
    <col min="3848" max="4096" width="11" style="1"/>
    <col min="4097" max="4097" width="52.85546875" style="1" customWidth="1"/>
    <col min="4098" max="4098" width="13.42578125" style="1" customWidth="1"/>
    <col min="4099" max="4099" width="14.42578125" style="1" customWidth="1"/>
    <col min="4100" max="4100" width="13.85546875" style="1" customWidth="1"/>
    <col min="4101" max="4101" width="14.140625" style="1" customWidth="1"/>
    <col min="4102" max="4102" width="14.5703125" style="1" customWidth="1"/>
    <col min="4103" max="4103" width="15.28515625" style="1" bestFit="1" customWidth="1"/>
    <col min="4104" max="4352" width="11" style="1"/>
    <col min="4353" max="4353" width="52.85546875" style="1" customWidth="1"/>
    <col min="4354" max="4354" width="13.42578125" style="1" customWidth="1"/>
    <col min="4355" max="4355" width="14.42578125" style="1" customWidth="1"/>
    <col min="4356" max="4356" width="13.85546875" style="1" customWidth="1"/>
    <col min="4357" max="4357" width="14.140625" style="1" customWidth="1"/>
    <col min="4358" max="4358" width="14.5703125" style="1" customWidth="1"/>
    <col min="4359" max="4359" width="15.28515625" style="1" bestFit="1" customWidth="1"/>
    <col min="4360" max="4608" width="11" style="1"/>
    <col min="4609" max="4609" width="52.85546875" style="1" customWidth="1"/>
    <col min="4610" max="4610" width="13.42578125" style="1" customWidth="1"/>
    <col min="4611" max="4611" width="14.42578125" style="1" customWidth="1"/>
    <col min="4612" max="4612" width="13.85546875" style="1" customWidth="1"/>
    <col min="4613" max="4613" width="14.140625" style="1" customWidth="1"/>
    <col min="4614" max="4614" width="14.5703125" style="1" customWidth="1"/>
    <col min="4615" max="4615" width="15.28515625" style="1" bestFit="1" customWidth="1"/>
    <col min="4616" max="4864" width="11" style="1"/>
    <col min="4865" max="4865" width="52.85546875" style="1" customWidth="1"/>
    <col min="4866" max="4866" width="13.42578125" style="1" customWidth="1"/>
    <col min="4867" max="4867" width="14.42578125" style="1" customWidth="1"/>
    <col min="4868" max="4868" width="13.85546875" style="1" customWidth="1"/>
    <col min="4869" max="4869" width="14.140625" style="1" customWidth="1"/>
    <col min="4870" max="4870" width="14.5703125" style="1" customWidth="1"/>
    <col min="4871" max="4871" width="15.28515625" style="1" bestFit="1" customWidth="1"/>
    <col min="4872" max="5120" width="11" style="1"/>
    <col min="5121" max="5121" width="52.85546875" style="1" customWidth="1"/>
    <col min="5122" max="5122" width="13.42578125" style="1" customWidth="1"/>
    <col min="5123" max="5123" width="14.42578125" style="1" customWidth="1"/>
    <col min="5124" max="5124" width="13.85546875" style="1" customWidth="1"/>
    <col min="5125" max="5125" width="14.140625" style="1" customWidth="1"/>
    <col min="5126" max="5126" width="14.5703125" style="1" customWidth="1"/>
    <col min="5127" max="5127" width="15.28515625" style="1" bestFit="1" customWidth="1"/>
    <col min="5128" max="5376" width="11" style="1"/>
    <col min="5377" max="5377" width="52.85546875" style="1" customWidth="1"/>
    <col min="5378" max="5378" width="13.42578125" style="1" customWidth="1"/>
    <col min="5379" max="5379" width="14.42578125" style="1" customWidth="1"/>
    <col min="5380" max="5380" width="13.85546875" style="1" customWidth="1"/>
    <col min="5381" max="5381" width="14.140625" style="1" customWidth="1"/>
    <col min="5382" max="5382" width="14.5703125" style="1" customWidth="1"/>
    <col min="5383" max="5383" width="15.28515625" style="1" bestFit="1" customWidth="1"/>
    <col min="5384" max="5632" width="11" style="1"/>
    <col min="5633" max="5633" width="52.85546875" style="1" customWidth="1"/>
    <col min="5634" max="5634" width="13.42578125" style="1" customWidth="1"/>
    <col min="5635" max="5635" width="14.42578125" style="1" customWidth="1"/>
    <col min="5636" max="5636" width="13.85546875" style="1" customWidth="1"/>
    <col min="5637" max="5637" width="14.140625" style="1" customWidth="1"/>
    <col min="5638" max="5638" width="14.5703125" style="1" customWidth="1"/>
    <col min="5639" max="5639" width="15.28515625" style="1" bestFit="1" customWidth="1"/>
    <col min="5640" max="5888" width="11" style="1"/>
    <col min="5889" max="5889" width="52.85546875" style="1" customWidth="1"/>
    <col min="5890" max="5890" width="13.42578125" style="1" customWidth="1"/>
    <col min="5891" max="5891" width="14.42578125" style="1" customWidth="1"/>
    <col min="5892" max="5892" width="13.85546875" style="1" customWidth="1"/>
    <col min="5893" max="5893" width="14.140625" style="1" customWidth="1"/>
    <col min="5894" max="5894" width="14.5703125" style="1" customWidth="1"/>
    <col min="5895" max="5895" width="15.28515625" style="1" bestFit="1" customWidth="1"/>
    <col min="5896" max="6144" width="11" style="1"/>
    <col min="6145" max="6145" width="52.85546875" style="1" customWidth="1"/>
    <col min="6146" max="6146" width="13.42578125" style="1" customWidth="1"/>
    <col min="6147" max="6147" width="14.42578125" style="1" customWidth="1"/>
    <col min="6148" max="6148" width="13.85546875" style="1" customWidth="1"/>
    <col min="6149" max="6149" width="14.140625" style="1" customWidth="1"/>
    <col min="6150" max="6150" width="14.5703125" style="1" customWidth="1"/>
    <col min="6151" max="6151" width="15.28515625" style="1" bestFit="1" customWidth="1"/>
    <col min="6152" max="6400" width="11" style="1"/>
    <col min="6401" max="6401" width="52.85546875" style="1" customWidth="1"/>
    <col min="6402" max="6402" width="13.42578125" style="1" customWidth="1"/>
    <col min="6403" max="6403" width="14.42578125" style="1" customWidth="1"/>
    <col min="6404" max="6404" width="13.85546875" style="1" customWidth="1"/>
    <col min="6405" max="6405" width="14.140625" style="1" customWidth="1"/>
    <col min="6406" max="6406" width="14.5703125" style="1" customWidth="1"/>
    <col min="6407" max="6407" width="15.28515625" style="1" bestFit="1" customWidth="1"/>
    <col min="6408" max="6656" width="11" style="1"/>
    <col min="6657" max="6657" width="52.85546875" style="1" customWidth="1"/>
    <col min="6658" max="6658" width="13.42578125" style="1" customWidth="1"/>
    <col min="6659" max="6659" width="14.42578125" style="1" customWidth="1"/>
    <col min="6660" max="6660" width="13.85546875" style="1" customWidth="1"/>
    <col min="6661" max="6661" width="14.140625" style="1" customWidth="1"/>
    <col min="6662" max="6662" width="14.5703125" style="1" customWidth="1"/>
    <col min="6663" max="6663" width="15.28515625" style="1" bestFit="1" customWidth="1"/>
    <col min="6664" max="6912" width="11" style="1"/>
    <col min="6913" max="6913" width="52.85546875" style="1" customWidth="1"/>
    <col min="6914" max="6914" width="13.42578125" style="1" customWidth="1"/>
    <col min="6915" max="6915" width="14.42578125" style="1" customWidth="1"/>
    <col min="6916" max="6916" width="13.85546875" style="1" customWidth="1"/>
    <col min="6917" max="6917" width="14.140625" style="1" customWidth="1"/>
    <col min="6918" max="6918" width="14.5703125" style="1" customWidth="1"/>
    <col min="6919" max="6919" width="15.28515625" style="1" bestFit="1" customWidth="1"/>
    <col min="6920" max="7168" width="11" style="1"/>
    <col min="7169" max="7169" width="52.85546875" style="1" customWidth="1"/>
    <col min="7170" max="7170" width="13.42578125" style="1" customWidth="1"/>
    <col min="7171" max="7171" width="14.42578125" style="1" customWidth="1"/>
    <col min="7172" max="7172" width="13.85546875" style="1" customWidth="1"/>
    <col min="7173" max="7173" width="14.140625" style="1" customWidth="1"/>
    <col min="7174" max="7174" width="14.5703125" style="1" customWidth="1"/>
    <col min="7175" max="7175" width="15.28515625" style="1" bestFit="1" customWidth="1"/>
    <col min="7176" max="7424" width="11" style="1"/>
    <col min="7425" max="7425" width="52.85546875" style="1" customWidth="1"/>
    <col min="7426" max="7426" width="13.42578125" style="1" customWidth="1"/>
    <col min="7427" max="7427" width="14.42578125" style="1" customWidth="1"/>
    <col min="7428" max="7428" width="13.85546875" style="1" customWidth="1"/>
    <col min="7429" max="7429" width="14.140625" style="1" customWidth="1"/>
    <col min="7430" max="7430" width="14.5703125" style="1" customWidth="1"/>
    <col min="7431" max="7431" width="15.28515625" style="1" bestFit="1" customWidth="1"/>
    <col min="7432" max="7680" width="11" style="1"/>
    <col min="7681" max="7681" width="52.85546875" style="1" customWidth="1"/>
    <col min="7682" max="7682" width="13.42578125" style="1" customWidth="1"/>
    <col min="7683" max="7683" width="14.42578125" style="1" customWidth="1"/>
    <col min="7684" max="7684" width="13.85546875" style="1" customWidth="1"/>
    <col min="7685" max="7685" width="14.140625" style="1" customWidth="1"/>
    <col min="7686" max="7686" width="14.5703125" style="1" customWidth="1"/>
    <col min="7687" max="7687" width="15.28515625" style="1" bestFit="1" customWidth="1"/>
    <col min="7688" max="7936" width="11" style="1"/>
    <col min="7937" max="7937" width="52.85546875" style="1" customWidth="1"/>
    <col min="7938" max="7938" width="13.42578125" style="1" customWidth="1"/>
    <col min="7939" max="7939" width="14.42578125" style="1" customWidth="1"/>
    <col min="7940" max="7940" width="13.85546875" style="1" customWidth="1"/>
    <col min="7941" max="7941" width="14.140625" style="1" customWidth="1"/>
    <col min="7942" max="7942" width="14.5703125" style="1" customWidth="1"/>
    <col min="7943" max="7943" width="15.28515625" style="1" bestFit="1" customWidth="1"/>
    <col min="7944" max="8192" width="11" style="1"/>
    <col min="8193" max="8193" width="52.85546875" style="1" customWidth="1"/>
    <col min="8194" max="8194" width="13.42578125" style="1" customWidth="1"/>
    <col min="8195" max="8195" width="14.42578125" style="1" customWidth="1"/>
    <col min="8196" max="8196" width="13.85546875" style="1" customWidth="1"/>
    <col min="8197" max="8197" width="14.140625" style="1" customWidth="1"/>
    <col min="8198" max="8198" width="14.5703125" style="1" customWidth="1"/>
    <col min="8199" max="8199" width="15.28515625" style="1" bestFit="1" customWidth="1"/>
    <col min="8200" max="8448" width="11" style="1"/>
    <col min="8449" max="8449" width="52.85546875" style="1" customWidth="1"/>
    <col min="8450" max="8450" width="13.42578125" style="1" customWidth="1"/>
    <col min="8451" max="8451" width="14.42578125" style="1" customWidth="1"/>
    <col min="8452" max="8452" width="13.85546875" style="1" customWidth="1"/>
    <col min="8453" max="8453" width="14.140625" style="1" customWidth="1"/>
    <col min="8454" max="8454" width="14.5703125" style="1" customWidth="1"/>
    <col min="8455" max="8455" width="15.28515625" style="1" bestFit="1" customWidth="1"/>
    <col min="8456" max="8704" width="11" style="1"/>
    <col min="8705" max="8705" width="52.85546875" style="1" customWidth="1"/>
    <col min="8706" max="8706" width="13.42578125" style="1" customWidth="1"/>
    <col min="8707" max="8707" width="14.42578125" style="1" customWidth="1"/>
    <col min="8708" max="8708" width="13.85546875" style="1" customWidth="1"/>
    <col min="8709" max="8709" width="14.140625" style="1" customWidth="1"/>
    <col min="8710" max="8710" width="14.5703125" style="1" customWidth="1"/>
    <col min="8711" max="8711" width="15.28515625" style="1" bestFit="1" customWidth="1"/>
    <col min="8712" max="8960" width="11" style="1"/>
    <col min="8961" max="8961" width="52.85546875" style="1" customWidth="1"/>
    <col min="8962" max="8962" width="13.42578125" style="1" customWidth="1"/>
    <col min="8963" max="8963" width="14.42578125" style="1" customWidth="1"/>
    <col min="8964" max="8964" width="13.85546875" style="1" customWidth="1"/>
    <col min="8965" max="8965" width="14.140625" style="1" customWidth="1"/>
    <col min="8966" max="8966" width="14.5703125" style="1" customWidth="1"/>
    <col min="8967" max="8967" width="15.28515625" style="1" bestFit="1" customWidth="1"/>
    <col min="8968" max="9216" width="11" style="1"/>
    <col min="9217" max="9217" width="52.85546875" style="1" customWidth="1"/>
    <col min="9218" max="9218" width="13.42578125" style="1" customWidth="1"/>
    <col min="9219" max="9219" width="14.42578125" style="1" customWidth="1"/>
    <col min="9220" max="9220" width="13.85546875" style="1" customWidth="1"/>
    <col min="9221" max="9221" width="14.140625" style="1" customWidth="1"/>
    <col min="9222" max="9222" width="14.5703125" style="1" customWidth="1"/>
    <col min="9223" max="9223" width="15.28515625" style="1" bestFit="1" customWidth="1"/>
    <col min="9224" max="9472" width="11" style="1"/>
    <col min="9473" max="9473" width="52.85546875" style="1" customWidth="1"/>
    <col min="9474" max="9474" width="13.42578125" style="1" customWidth="1"/>
    <col min="9475" max="9475" width="14.42578125" style="1" customWidth="1"/>
    <col min="9476" max="9476" width="13.85546875" style="1" customWidth="1"/>
    <col min="9477" max="9477" width="14.140625" style="1" customWidth="1"/>
    <col min="9478" max="9478" width="14.5703125" style="1" customWidth="1"/>
    <col min="9479" max="9479" width="15.28515625" style="1" bestFit="1" customWidth="1"/>
    <col min="9480" max="9728" width="11" style="1"/>
    <col min="9729" max="9729" width="52.85546875" style="1" customWidth="1"/>
    <col min="9730" max="9730" width="13.42578125" style="1" customWidth="1"/>
    <col min="9731" max="9731" width="14.42578125" style="1" customWidth="1"/>
    <col min="9732" max="9732" width="13.85546875" style="1" customWidth="1"/>
    <col min="9733" max="9733" width="14.140625" style="1" customWidth="1"/>
    <col min="9734" max="9734" width="14.5703125" style="1" customWidth="1"/>
    <col min="9735" max="9735" width="15.28515625" style="1" bestFit="1" customWidth="1"/>
    <col min="9736" max="9984" width="11" style="1"/>
    <col min="9985" max="9985" width="52.85546875" style="1" customWidth="1"/>
    <col min="9986" max="9986" width="13.42578125" style="1" customWidth="1"/>
    <col min="9987" max="9987" width="14.42578125" style="1" customWidth="1"/>
    <col min="9988" max="9988" width="13.85546875" style="1" customWidth="1"/>
    <col min="9989" max="9989" width="14.140625" style="1" customWidth="1"/>
    <col min="9990" max="9990" width="14.5703125" style="1" customWidth="1"/>
    <col min="9991" max="9991" width="15.28515625" style="1" bestFit="1" customWidth="1"/>
    <col min="9992" max="10240" width="11" style="1"/>
    <col min="10241" max="10241" width="52.85546875" style="1" customWidth="1"/>
    <col min="10242" max="10242" width="13.42578125" style="1" customWidth="1"/>
    <col min="10243" max="10243" width="14.42578125" style="1" customWidth="1"/>
    <col min="10244" max="10244" width="13.85546875" style="1" customWidth="1"/>
    <col min="10245" max="10245" width="14.140625" style="1" customWidth="1"/>
    <col min="10246" max="10246" width="14.5703125" style="1" customWidth="1"/>
    <col min="10247" max="10247" width="15.28515625" style="1" bestFit="1" customWidth="1"/>
    <col min="10248" max="10496" width="11" style="1"/>
    <col min="10497" max="10497" width="52.85546875" style="1" customWidth="1"/>
    <col min="10498" max="10498" width="13.42578125" style="1" customWidth="1"/>
    <col min="10499" max="10499" width="14.42578125" style="1" customWidth="1"/>
    <col min="10500" max="10500" width="13.85546875" style="1" customWidth="1"/>
    <col min="10501" max="10501" width="14.140625" style="1" customWidth="1"/>
    <col min="10502" max="10502" width="14.5703125" style="1" customWidth="1"/>
    <col min="10503" max="10503" width="15.28515625" style="1" bestFit="1" customWidth="1"/>
    <col min="10504" max="10752" width="11" style="1"/>
    <col min="10753" max="10753" width="52.85546875" style="1" customWidth="1"/>
    <col min="10754" max="10754" width="13.42578125" style="1" customWidth="1"/>
    <col min="10755" max="10755" width="14.42578125" style="1" customWidth="1"/>
    <col min="10756" max="10756" width="13.85546875" style="1" customWidth="1"/>
    <col min="10757" max="10757" width="14.140625" style="1" customWidth="1"/>
    <col min="10758" max="10758" width="14.5703125" style="1" customWidth="1"/>
    <col min="10759" max="10759" width="15.28515625" style="1" bestFit="1" customWidth="1"/>
    <col min="10760" max="11008" width="11" style="1"/>
    <col min="11009" max="11009" width="52.85546875" style="1" customWidth="1"/>
    <col min="11010" max="11010" width="13.42578125" style="1" customWidth="1"/>
    <col min="11011" max="11011" width="14.42578125" style="1" customWidth="1"/>
    <col min="11012" max="11012" width="13.85546875" style="1" customWidth="1"/>
    <col min="11013" max="11013" width="14.140625" style="1" customWidth="1"/>
    <col min="11014" max="11014" width="14.5703125" style="1" customWidth="1"/>
    <col min="11015" max="11015" width="15.28515625" style="1" bestFit="1" customWidth="1"/>
    <col min="11016" max="11264" width="11" style="1"/>
    <col min="11265" max="11265" width="52.85546875" style="1" customWidth="1"/>
    <col min="11266" max="11266" width="13.42578125" style="1" customWidth="1"/>
    <col min="11267" max="11267" width="14.42578125" style="1" customWidth="1"/>
    <col min="11268" max="11268" width="13.85546875" style="1" customWidth="1"/>
    <col min="11269" max="11269" width="14.140625" style="1" customWidth="1"/>
    <col min="11270" max="11270" width="14.5703125" style="1" customWidth="1"/>
    <col min="11271" max="11271" width="15.28515625" style="1" bestFit="1" customWidth="1"/>
    <col min="11272" max="11520" width="11" style="1"/>
    <col min="11521" max="11521" width="52.85546875" style="1" customWidth="1"/>
    <col min="11522" max="11522" width="13.42578125" style="1" customWidth="1"/>
    <col min="11523" max="11523" width="14.42578125" style="1" customWidth="1"/>
    <col min="11524" max="11524" width="13.85546875" style="1" customWidth="1"/>
    <col min="11525" max="11525" width="14.140625" style="1" customWidth="1"/>
    <col min="11526" max="11526" width="14.5703125" style="1" customWidth="1"/>
    <col min="11527" max="11527" width="15.28515625" style="1" bestFit="1" customWidth="1"/>
    <col min="11528" max="11776" width="11" style="1"/>
    <col min="11777" max="11777" width="52.85546875" style="1" customWidth="1"/>
    <col min="11778" max="11778" width="13.42578125" style="1" customWidth="1"/>
    <col min="11779" max="11779" width="14.42578125" style="1" customWidth="1"/>
    <col min="11780" max="11780" width="13.85546875" style="1" customWidth="1"/>
    <col min="11781" max="11781" width="14.140625" style="1" customWidth="1"/>
    <col min="11782" max="11782" width="14.5703125" style="1" customWidth="1"/>
    <col min="11783" max="11783" width="15.28515625" style="1" bestFit="1" customWidth="1"/>
    <col min="11784" max="12032" width="11" style="1"/>
    <col min="12033" max="12033" width="52.85546875" style="1" customWidth="1"/>
    <col min="12034" max="12034" width="13.42578125" style="1" customWidth="1"/>
    <col min="12035" max="12035" width="14.42578125" style="1" customWidth="1"/>
    <col min="12036" max="12036" width="13.85546875" style="1" customWidth="1"/>
    <col min="12037" max="12037" width="14.140625" style="1" customWidth="1"/>
    <col min="12038" max="12038" width="14.5703125" style="1" customWidth="1"/>
    <col min="12039" max="12039" width="15.28515625" style="1" bestFit="1" customWidth="1"/>
    <col min="12040" max="12288" width="11" style="1"/>
    <col min="12289" max="12289" width="52.85546875" style="1" customWidth="1"/>
    <col min="12290" max="12290" width="13.42578125" style="1" customWidth="1"/>
    <col min="12291" max="12291" width="14.42578125" style="1" customWidth="1"/>
    <col min="12292" max="12292" width="13.85546875" style="1" customWidth="1"/>
    <col min="12293" max="12293" width="14.140625" style="1" customWidth="1"/>
    <col min="12294" max="12294" width="14.5703125" style="1" customWidth="1"/>
    <col min="12295" max="12295" width="15.28515625" style="1" bestFit="1" customWidth="1"/>
    <col min="12296" max="12544" width="11" style="1"/>
    <col min="12545" max="12545" width="52.85546875" style="1" customWidth="1"/>
    <col min="12546" max="12546" width="13.42578125" style="1" customWidth="1"/>
    <col min="12547" max="12547" width="14.42578125" style="1" customWidth="1"/>
    <col min="12548" max="12548" width="13.85546875" style="1" customWidth="1"/>
    <col min="12549" max="12549" width="14.140625" style="1" customWidth="1"/>
    <col min="12550" max="12550" width="14.5703125" style="1" customWidth="1"/>
    <col min="12551" max="12551" width="15.28515625" style="1" bestFit="1" customWidth="1"/>
    <col min="12552" max="12800" width="11" style="1"/>
    <col min="12801" max="12801" width="52.85546875" style="1" customWidth="1"/>
    <col min="12802" max="12802" width="13.42578125" style="1" customWidth="1"/>
    <col min="12803" max="12803" width="14.42578125" style="1" customWidth="1"/>
    <col min="12804" max="12804" width="13.85546875" style="1" customWidth="1"/>
    <col min="12805" max="12805" width="14.140625" style="1" customWidth="1"/>
    <col min="12806" max="12806" width="14.5703125" style="1" customWidth="1"/>
    <col min="12807" max="12807" width="15.28515625" style="1" bestFit="1" customWidth="1"/>
    <col min="12808" max="13056" width="11" style="1"/>
    <col min="13057" max="13057" width="52.85546875" style="1" customWidth="1"/>
    <col min="13058" max="13058" width="13.42578125" style="1" customWidth="1"/>
    <col min="13059" max="13059" width="14.42578125" style="1" customWidth="1"/>
    <col min="13060" max="13060" width="13.85546875" style="1" customWidth="1"/>
    <col min="13061" max="13061" width="14.140625" style="1" customWidth="1"/>
    <col min="13062" max="13062" width="14.5703125" style="1" customWidth="1"/>
    <col min="13063" max="13063" width="15.28515625" style="1" bestFit="1" customWidth="1"/>
    <col min="13064" max="13312" width="11" style="1"/>
    <col min="13313" max="13313" width="52.85546875" style="1" customWidth="1"/>
    <col min="13314" max="13314" width="13.42578125" style="1" customWidth="1"/>
    <col min="13315" max="13315" width="14.42578125" style="1" customWidth="1"/>
    <col min="13316" max="13316" width="13.85546875" style="1" customWidth="1"/>
    <col min="13317" max="13317" width="14.140625" style="1" customWidth="1"/>
    <col min="13318" max="13318" width="14.5703125" style="1" customWidth="1"/>
    <col min="13319" max="13319" width="15.28515625" style="1" bestFit="1" customWidth="1"/>
    <col min="13320" max="13568" width="11" style="1"/>
    <col min="13569" max="13569" width="52.85546875" style="1" customWidth="1"/>
    <col min="13570" max="13570" width="13.42578125" style="1" customWidth="1"/>
    <col min="13571" max="13571" width="14.42578125" style="1" customWidth="1"/>
    <col min="13572" max="13572" width="13.85546875" style="1" customWidth="1"/>
    <col min="13573" max="13573" width="14.140625" style="1" customWidth="1"/>
    <col min="13574" max="13574" width="14.5703125" style="1" customWidth="1"/>
    <col min="13575" max="13575" width="15.28515625" style="1" bestFit="1" customWidth="1"/>
    <col min="13576" max="13824" width="11" style="1"/>
    <col min="13825" max="13825" width="52.85546875" style="1" customWidth="1"/>
    <col min="13826" max="13826" width="13.42578125" style="1" customWidth="1"/>
    <col min="13827" max="13827" width="14.42578125" style="1" customWidth="1"/>
    <col min="13828" max="13828" width="13.85546875" style="1" customWidth="1"/>
    <col min="13829" max="13829" width="14.140625" style="1" customWidth="1"/>
    <col min="13830" max="13830" width="14.5703125" style="1" customWidth="1"/>
    <col min="13831" max="13831" width="15.28515625" style="1" bestFit="1" customWidth="1"/>
    <col min="13832" max="14080" width="11" style="1"/>
    <col min="14081" max="14081" width="52.85546875" style="1" customWidth="1"/>
    <col min="14082" max="14082" width="13.42578125" style="1" customWidth="1"/>
    <col min="14083" max="14083" width="14.42578125" style="1" customWidth="1"/>
    <col min="14084" max="14084" width="13.85546875" style="1" customWidth="1"/>
    <col min="14085" max="14085" width="14.140625" style="1" customWidth="1"/>
    <col min="14086" max="14086" width="14.5703125" style="1" customWidth="1"/>
    <col min="14087" max="14087" width="15.28515625" style="1" bestFit="1" customWidth="1"/>
    <col min="14088" max="14336" width="11" style="1"/>
    <col min="14337" max="14337" width="52.85546875" style="1" customWidth="1"/>
    <col min="14338" max="14338" width="13.42578125" style="1" customWidth="1"/>
    <col min="14339" max="14339" width="14.42578125" style="1" customWidth="1"/>
    <col min="14340" max="14340" width="13.85546875" style="1" customWidth="1"/>
    <col min="14341" max="14341" width="14.140625" style="1" customWidth="1"/>
    <col min="14342" max="14342" width="14.5703125" style="1" customWidth="1"/>
    <col min="14343" max="14343" width="15.28515625" style="1" bestFit="1" customWidth="1"/>
    <col min="14344" max="14592" width="11" style="1"/>
    <col min="14593" max="14593" width="52.85546875" style="1" customWidth="1"/>
    <col min="14594" max="14594" width="13.42578125" style="1" customWidth="1"/>
    <col min="14595" max="14595" width="14.42578125" style="1" customWidth="1"/>
    <col min="14596" max="14596" width="13.85546875" style="1" customWidth="1"/>
    <col min="14597" max="14597" width="14.140625" style="1" customWidth="1"/>
    <col min="14598" max="14598" width="14.5703125" style="1" customWidth="1"/>
    <col min="14599" max="14599" width="15.28515625" style="1" bestFit="1" customWidth="1"/>
    <col min="14600" max="14848" width="11" style="1"/>
    <col min="14849" max="14849" width="52.85546875" style="1" customWidth="1"/>
    <col min="14850" max="14850" width="13.42578125" style="1" customWidth="1"/>
    <col min="14851" max="14851" width="14.42578125" style="1" customWidth="1"/>
    <col min="14852" max="14852" width="13.85546875" style="1" customWidth="1"/>
    <col min="14853" max="14853" width="14.140625" style="1" customWidth="1"/>
    <col min="14854" max="14854" width="14.5703125" style="1" customWidth="1"/>
    <col min="14855" max="14855" width="15.28515625" style="1" bestFit="1" customWidth="1"/>
    <col min="14856" max="15104" width="11" style="1"/>
    <col min="15105" max="15105" width="52.85546875" style="1" customWidth="1"/>
    <col min="15106" max="15106" width="13.42578125" style="1" customWidth="1"/>
    <col min="15107" max="15107" width="14.42578125" style="1" customWidth="1"/>
    <col min="15108" max="15108" width="13.85546875" style="1" customWidth="1"/>
    <col min="15109" max="15109" width="14.140625" style="1" customWidth="1"/>
    <col min="15110" max="15110" width="14.5703125" style="1" customWidth="1"/>
    <col min="15111" max="15111" width="15.28515625" style="1" bestFit="1" customWidth="1"/>
    <col min="15112" max="15360" width="11" style="1"/>
    <col min="15361" max="15361" width="52.85546875" style="1" customWidth="1"/>
    <col min="15362" max="15362" width="13.42578125" style="1" customWidth="1"/>
    <col min="15363" max="15363" width="14.42578125" style="1" customWidth="1"/>
    <col min="15364" max="15364" width="13.85546875" style="1" customWidth="1"/>
    <col min="15365" max="15365" width="14.140625" style="1" customWidth="1"/>
    <col min="15366" max="15366" width="14.5703125" style="1" customWidth="1"/>
    <col min="15367" max="15367" width="15.28515625" style="1" bestFit="1" customWidth="1"/>
    <col min="15368" max="15616" width="11" style="1"/>
    <col min="15617" max="15617" width="52.85546875" style="1" customWidth="1"/>
    <col min="15618" max="15618" width="13.42578125" style="1" customWidth="1"/>
    <col min="15619" max="15619" width="14.42578125" style="1" customWidth="1"/>
    <col min="15620" max="15620" width="13.85546875" style="1" customWidth="1"/>
    <col min="15621" max="15621" width="14.140625" style="1" customWidth="1"/>
    <col min="15622" max="15622" width="14.5703125" style="1" customWidth="1"/>
    <col min="15623" max="15623" width="15.28515625" style="1" bestFit="1" customWidth="1"/>
    <col min="15624" max="15872" width="11" style="1"/>
    <col min="15873" max="15873" width="52.85546875" style="1" customWidth="1"/>
    <col min="15874" max="15874" width="13.42578125" style="1" customWidth="1"/>
    <col min="15875" max="15875" width="14.42578125" style="1" customWidth="1"/>
    <col min="15876" max="15876" width="13.85546875" style="1" customWidth="1"/>
    <col min="15877" max="15877" width="14.140625" style="1" customWidth="1"/>
    <col min="15878" max="15878" width="14.5703125" style="1" customWidth="1"/>
    <col min="15879" max="15879" width="15.28515625" style="1" bestFit="1" customWidth="1"/>
    <col min="15880" max="16128" width="11" style="1"/>
    <col min="16129" max="16129" width="52.85546875" style="1" customWidth="1"/>
    <col min="16130" max="16130" width="13.42578125" style="1" customWidth="1"/>
    <col min="16131" max="16131" width="14.42578125" style="1" customWidth="1"/>
    <col min="16132" max="16132" width="13.85546875" style="1" customWidth="1"/>
    <col min="16133" max="16133" width="14.140625" style="1" customWidth="1"/>
    <col min="16134" max="16134" width="14.5703125" style="1" customWidth="1"/>
    <col min="16135" max="16135" width="15.28515625" style="1" bestFit="1" customWidth="1"/>
    <col min="16136" max="16384" width="11" style="1"/>
  </cols>
  <sheetData>
    <row r="1" spans="1:7" ht="13.5" thickBot="1" x14ac:dyDescent="0.25"/>
    <row r="2" spans="1:7" x14ac:dyDescent="0.2">
      <c r="A2" s="3" t="s">
        <v>0</v>
      </c>
      <c r="B2" s="4"/>
      <c r="C2" s="4"/>
      <c r="D2" s="4"/>
      <c r="E2" s="4"/>
      <c r="F2" s="4"/>
      <c r="G2" s="47"/>
    </row>
    <row r="3" spans="1:7" x14ac:dyDescent="0.2">
      <c r="A3" s="6" t="s">
        <v>75</v>
      </c>
      <c r="B3" s="7"/>
      <c r="C3" s="7"/>
      <c r="D3" s="7"/>
      <c r="E3" s="7"/>
      <c r="F3" s="7"/>
      <c r="G3" s="48"/>
    </row>
    <row r="4" spans="1:7" x14ac:dyDescent="0.2">
      <c r="A4" s="6" t="s">
        <v>215</v>
      </c>
      <c r="B4" s="7"/>
      <c r="C4" s="7"/>
      <c r="D4" s="7"/>
      <c r="E4" s="7"/>
      <c r="F4" s="7"/>
      <c r="G4" s="48"/>
    </row>
    <row r="5" spans="1:7" x14ac:dyDescent="0.2">
      <c r="A5" s="6" t="s">
        <v>2</v>
      </c>
      <c r="B5" s="7"/>
      <c r="C5" s="7"/>
      <c r="D5" s="7"/>
      <c r="E5" s="7"/>
      <c r="F5" s="7"/>
      <c r="G5" s="48"/>
    </row>
    <row r="6" spans="1:7" ht="13.5" thickBot="1" x14ac:dyDescent="0.25">
      <c r="A6" s="9" t="s">
        <v>3</v>
      </c>
      <c r="B6" s="10"/>
      <c r="C6" s="10"/>
      <c r="D6" s="10"/>
      <c r="E6" s="10"/>
      <c r="F6" s="10"/>
      <c r="G6" s="49"/>
    </row>
    <row r="7" spans="1:7" ht="15.75" customHeight="1" x14ac:dyDescent="0.2">
      <c r="A7" s="3" t="s">
        <v>77</v>
      </c>
      <c r="B7" s="72" t="s">
        <v>78</v>
      </c>
      <c r="C7" s="73"/>
      <c r="D7" s="73"/>
      <c r="E7" s="73"/>
      <c r="F7" s="74"/>
      <c r="G7" s="18" t="s">
        <v>79</v>
      </c>
    </row>
    <row r="8" spans="1:7" ht="15.75" customHeight="1" thickBot="1" x14ac:dyDescent="0.25">
      <c r="A8" s="6"/>
      <c r="B8" s="78"/>
      <c r="C8" s="79"/>
      <c r="D8" s="79"/>
      <c r="E8" s="79"/>
      <c r="F8" s="80"/>
      <c r="G8" s="98"/>
    </row>
    <row r="9" spans="1:7" ht="26.25" thickBot="1" x14ac:dyDescent="0.25">
      <c r="A9" s="9"/>
      <c r="B9" s="99" t="s">
        <v>80</v>
      </c>
      <c r="C9" s="51" t="s">
        <v>81</v>
      </c>
      <c r="D9" s="51" t="s">
        <v>82</v>
      </c>
      <c r="E9" s="51" t="s">
        <v>10</v>
      </c>
      <c r="F9" s="51" t="s">
        <v>161</v>
      </c>
      <c r="G9" s="22"/>
    </row>
    <row r="10" spans="1:7" x14ac:dyDescent="0.2">
      <c r="A10" s="100"/>
      <c r="B10" s="101"/>
      <c r="C10" s="101"/>
      <c r="D10" s="101"/>
      <c r="E10" s="101"/>
      <c r="F10" s="101"/>
      <c r="G10" s="101"/>
    </row>
    <row r="11" spans="1:7" x14ac:dyDescent="0.2">
      <c r="A11" s="102" t="s">
        <v>216</v>
      </c>
      <c r="B11" s="103">
        <f t="shared" ref="B11:G11" si="0">B12+B22+B31+B42</f>
        <v>1243313548.8900003</v>
      </c>
      <c r="C11" s="103">
        <f t="shared" si="0"/>
        <v>5.8207660913467407E-10</v>
      </c>
      <c r="D11" s="103">
        <f t="shared" si="0"/>
        <v>1243313548.8900001</v>
      </c>
      <c r="E11" s="103">
        <f t="shared" si="0"/>
        <v>222847968.93000001</v>
      </c>
      <c r="F11" s="103">
        <f t="shared" si="0"/>
        <v>220829409.84999999</v>
      </c>
      <c r="G11" s="103">
        <f t="shared" si="0"/>
        <v>1020465579.9600002</v>
      </c>
    </row>
    <row r="12" spans="1:7" x14ac:dyDescent="0.2">
      <c r="A12" s="102" t="s">
        <v>217</v>
      </c>
      <c r="B12" s="103">
        <f>SUM(B13:B20)</f>
        <v>774480108.36000013</v>
      </c>
      <c r="C12" s="103">
        <f>SUM(C13:C20)</f>
        <v>-1672914.5499999996</v>
      </c>
      <c r="D12" s="103">
        <f>SUM(D13:D20)</f>
        <v>772807193.81000006</v>
      </c>
      <c r="E12" s="103">
        <f>SUM(E13:E20)</f>
        <v>154959029.91</v>
      </c>
      <c r="F12" s="103">
        <f>SUM(F13:F20)</f>
        <v>154155034.12</v>
      </c>
      <c r="G12" s="103">
        <f>D12-E12</f>
        <v>617848163.9000001</v>
      </c>
    </row>
    <row r="13" spans="1:7" x14ac:dyDescent="0.2">
      <c r="A13" s="104" t="s">
        <v>218</v>
      </c>
      <c r="B13" s="105">
        <v>138808750.78999999</v>
      </c>
      <c r="C13" s="105">
        <v>592411</v>
      </c>
      <c r="D13" s="105">
        <f>B13+C13</f>
        <v>139401161.78999999</v>
      </c>
      <c r="E13" s="105">
        <v>40480629.829999998</v>
      </c>
      <c r="F13" s="105">
        <v>40386776.840000004</v>
      </c>
      <c r="G13" s="105">
        <f t="shared" ref="G13:G20" si="1">D13-E13</f>
        <v>98920531.959999993</v>
      </c>
    </row>
    <row r="14" spans="1:7" x14ac:dyDescent="0.2">
      <c r="A14" s="104" t="s">
        <v>219</v>
      </c>
      <c r="B14" s="105">
        <v>6006375.3700000001</v>
      </c>
      <c r="C14" s="105">
        <v>236891</v>
      </c>
      <c r="D14" s="105">
        <f t="shared" ref="D14:D20" si="2">B14+C14</f>
        <v>6243266.3700000001</v>
      </c>
      <c r="E14" s="105">
        <v>1070826.6299999999</v>
      </c>
      <c r="F14" s="105">
        <v>1070826.6299999999</v>
      </c>
      <c r="G14" s="105">
        <f t="shared" si="1"/>
        <v>5172439.74</v>
      </c>
    </row>
    <row r="15" spans="1:7" x14ac:dyDescent="0.2">
      <c r="A15" s="104" t="s">
        <v>220</v>
      </c>
      <c r="B15" s="105">
        <v>89107834.060000002</v>
      </c>
      <c r="C15" s="105">
        <v>-4404948.7699999996</v>
      </c>
      <c r="D15" s="105">
        <f t="shared" si="2"/>
        <v>84702885.290000007</v>
      </c>
      <c r="E15" s="105">
        <v>12770610.68</v>
      </c>
      <c r="F15" s="105">
        <v>12643079.07</v>
      </c>
      <c r="G15" s="105">
        <f t="shared" si="1"/>
        <v>71932274.610000014</v>
      </c>
    </row>
    <row r="16" spans="1:7" x14ac:dyDescent="0.2">
      <c r="A16" s="104" t="s">
        <v>221</v>
      </c>
      <c r="B16" s="105"/>
      <c r="C16" s="105"/>
      <c r="D16" s="105">
        <f t="shared" si="2"/>
        <v>0</v>
      </c>
      <c r="E16" s="105"/>
      <c r="F16" s="105"/>
      <c r="G16" s="105">
        <f t="shared" si="1"/>
        <v>0</v>
      </c>
    </row>
    <row r="17" spans="1:7" x14ac:dyDescent="0.2">
      <c r="A17" s="104" t="s">
        <v>222</v>
      </c>
      <c r="B17" s="105">
        <v>461944474.25999999</v>
      </c>
      <c r="C17" s="105">
        <v>2436433.96</v>
      </c>
      <c r="D17" s="105">
        <f t="shared" si="2"/>
        <v>464380908.21999997</v>
      </c>
      <c r="E17" s="105">
        <v>84144944.049999997</v>
      </c>
      <c r="F17" s="105">
        <v>83731491.140000001</v>
      </c>
      <c r="G17" s="105">
        <f t="shared" si="1"/>
        <v>380235964.16999996</v>
      </c>
    </row>
    <row r="18" spans="1:7" x14ac:dyDescent="0.2">
      <c r="A18" s="104" t="s">
        <v>223</v>
      </c>
      <c r="B18" s="105"/>
      <c r="C18" s="105"/>
      <c r="D18" s="105">
        <f t="shared" si="2"/>
        <v>0</v>
      </c>
      <c r="E18" s="105"/>
      <c r="F18" s="105"/>
      <c r="G18" s="105">
        <f t="shared" si="1"/>
        <v>0</v>
      </c>
    </row>
    <row r="19" spans="1:7" x14ac:dyDescent="0.2">
      <c r="A19" s="104" t="s">
        <v>224</v>
      </c>
      <c r="B19" s="105">
        <v>28490911.32</v>
      </c>
      <c r="C19" s="105">
        <v>-790291</v>
      </c>
      <c r="D19" s="105">
        <f t="shared" si="2"/>
        <v>27700620.32</v>
      </c>
      <c r="E19" s="105">
        <v>8130943.4400000004</v>
      </c>
      <c r="F19" s="105">
        <v>8075160.5700000003</v>
      </c>
      <c r="G19" s="105">
        <f t="shared" si="1"/>
        <v>19569676.879999999</v>
      </c>
    </row>
    <row r="20" spans="1:7" x14ac:dyDescent="0.2">
      <c r="A20" s="104" t="s">
        <v>225</v>
      </c>
      <c r="B20" s="105">
        <v>50121762.560000002</v>
      </c>
      <c r="C20" s="105">
        <v>256589.26</v>
      </c>
      <c r="D20" s="105">
        <f t="shared" si="2"/>
        <v>50378351.82</v>
      </c>
      <c r="E20" s="105">
        <v>8361075.2800000003</v>
      </c>
      <c r="F20" s="105">
        <v>8247699.8700000001</v>
      </c>
      <c r="G20" s="105">
        <f t="shared" si="1"/>
        <v>42017276.539999999</v>
      </c>
    </row>
    <row r="21" spans="1:7" x14ac:dyDescent="0.2">
      <c r="A21" s="106"/>
      <c r="B21" s="105"/>
      <c r="C21" s="105"/>
      <c r="D21" s="105"/>
      <c r="E21" s="105"/>
      <c r="F21" s="105"/>
      <c r="G21" s="105"/>
    </row>
    <row r="22" spans="1:7" x14ac:dyDescent="0.2">
      <c r="A22" s="102" t="s">
        <v>226</v>
      </c>
      <c r="B22" s="103">
        <f>SUM(B23:B29)</f>
        <v>449283283.63000005</v>
      </c>
      <c r="C22" s="103">
        <f>SUM(C23:C29)</f>
        <v>1961668.9500000002</v>
      </c>
      <c r="D22" s="103">
        <f>SUM(D23:D29)</f>
        <v>451244952.58000004</v>
      </c>
      <c r="E22" s="103">
        <f>SUM(E23:E29)</f>
        <v>64466880.440000005</v>
      </c>
      <c r="F22" s="103">
        <f>SUM(F23:F29)</f>
        <v>63260323.829999991</v>
      </c>
      <c r="G22" s="103">
        <f t="shared" ref="G22:G29" si="3">D22-E22</f>
        <v>386778072.14000005</v>
      </c>
    </row>
    <row r="23" spans="1:7" x14ac:dyDescent="0.2">
      <c r="A23" s="104" t="s">
        <v>227</v>
      </c>
      <c r="B23" s="105">
        <v>184988713.24000001</v>
      </c>
      <c r="C23" s="105">
        <v>-1908431.88</v>
      </c>
      <c r="D23" s="105">
        <f>B23+C23</f>
        <v>183080281.36000001</v>
      </c>
      <c r="E23" s="105">
        <v>24439629.82</v>
      </c>
      <c r="F23" s="105">
        <v>23457351.030000001</v>
      </c>
      <c r="G23" s="105">
        <f t="shared" si="3"/>
        <v>158640651.54000002</v>
      </c>
    </row>
    <row r="24" spans="1:7" x14ac:dyDescent="0.2">
      <c r="A24" s="104" t="s">
        <v>228</v>
      </c>
      <c r="B24" s="105">
        <v>198942655.80000001</v>
      </c>
      <c r="C24" s="105">
        <v>1959196</v>
      </c>
      <c r="D24" s="105">
        <f t="shared" ref="D24:D29" si="4">B24+C24</f>
        <v>200901851.80000001</v>
      </c>
      <c r="E24" s="105">
        <v>28504483.300000001</v>
      </c>
      <c r="F24" s="105">
        <v>28314836.600000001</v>
      </c>
      <c r="G24" s="105">
        <f t="shared" si="3"/>
        <v>172397368.5</v>
      </c>
    </row>
    <row r="25" spans="1:7" x14ac:dyDescent="0.2">
      <c r="A25" s="104" t="s">
        <v>229</v>
      </c>
      <c r="B25" s="105">
        <v>24499636.329999998</v>
      </c>
      <c r="C25" s="105">
        <v>1092722.95</v>
      </c>
      <c r="D25" s="105">
        <f t="shared" si="4"/>
        <v>25592359.279999997</v>
      </c>
      <c r="E25" s="105">
        <v>4707982.58</v>
      </c>
      <c r="F25" s="105">
        <v>4675022.34</v>
      </c>
      <c r="G25" s="105">
        <f t="shared" si="3"/>
        <v>20884376.699999996</v>
      </c>
    </row>
    <row r="26" spans="1:7" x14ac:dyDescent="0.2">
      <c r="A26" s="104" t="s">
        <v>230</v>
      </c>
      <c r="B26" s="105">
        <v>29909014.859999999</v>
      </c>
      <c r="C26" s="105">
        <v>614354.88</v>
      </c>
      <c r="D26" s="105">
        <f t="shared" si="4"/>
        <v>30523369.739999998</v>
      </c>
      <c r="E26" s="105">
        <v>4843950.9800000004</v>
      </c>
      <c r="F26" s="105">
        <v>4843039.58</v>
      </c>
      <c r="G26" s="105">
        <f t="shared" si="3"/>
        <v>25679418.759999998</v>
      </c>
    </row>
    <row r="27" spans="1:7" x14ac:dyDescent="0.2">
      <c r="A27" s="104" t="s">
        <v>231</v>
      </c>
      <c r="B27" s="105"/>
      <c r="C27" s="105"/>
      <c r="D27" s="105">
        <f t="shared" si="4"/>
        <v>0</v>
      </c>
      <c r="E27" s="105"/>
      <c r="F27" s="105"/>
      <c r="G27" s="105">
        <f t="shared" si="3"/>
        <v>0</v>
      </c>
    </row>
    <row r="28" spans="1:7" x14ac:dyDescent="0.2">
      <c r="A28" s="104" t="s">
        <v>232</v>
      </c>
      <c r="B28" s="105">
        <v>4736598.97</v>
      </c>
      <c r="C28" s="105">
        <v>102164</v>
      </c>
      <c r="D28" s="105">
        <f t="shared" si="4"/>
        <v>4838762.97</v>
      </c>
      <c r="E28" s="105">
        <v>874528.85</v>
      </c>
      <c r="F28" s="105">
        <v>873769.37</v>
      </c>
      <c r="G28" s="105">
        <f t="shared" si="3"/>
        <v>3964234.1199999996</v>
      </c>
    </row>
    <row r="29" spans="1:7" x14ac:dyDescent="0.2">
      <c r="A29" s="104" t="s">
        <v>233</v>
      </c>
      <c r="B29" s="105">
        <v>6206664.4299999997</v>
      </c>
      <c r="C29" s="105">
        <v>101663</v>
      </c>
      <c r="D29" s="105">
        <f t="shared" si="4"/>
        <v>6308327.4299999997</v>
      </c>
      <c r="E29" s="105">
        <v>1096304.9099999999</v>
      </c>
      <c r="F29" s="105">
        <v>1096304.9099999999</v>
      </c>
      <c r="G29" s="105">
        <f t="shared" si="3"/>
        <v>5212022.5199999996</v>
      </c>
    </row>
    <row r="30" spans="1:7" x14ac:dyDescent="0.2">
      <c r="A30" s="106"/>
      <c r="B30" s="105"/>
      <c r="C30" s="105"/>
      <c r="D30" s="105"/>
      <c r="E30" s="105"/>
      <c r="F30" s="105"/>
      <c r="G30" s="105"/>
    </row>
    <row r="31" spans="1:7" x14ac:dyDescent="0.2">
      <c r="A31" s="102" t="s">
        <v>234</v>
      </c>
      <c r="B31" s="103">
        <f>SUM(B32:B40)</f>
        <v>19550156.899999999</v>
      </c>
      <c r="C31" s="103">
        <f>SUM(C32:C40)</f>
        <v>-288754.40000000002</v>
      </c>
      <c r="D31" s="103">
        <f>SUM(D32:D40)</f>
        <v>19261402.5</v>
      </c>
      <c r="E31" s="103">
        <f>SUM(E32:E40)</f>
        <v>3422058.58</v>
      </c>
      <c r="F31" s="103">
        <f>SUM(F32:F40)</f>
        <v>3414051.9000000004</v>
      </c>
      <c r="G31" s="103">
        <f t="shared" ref="G31:G40" si="5">D31-E31</f>
        <v>15839343.92</v>
      </c>
    </row>
    <row r="32" spans="1:7" x14ac:dyDescent="0.2">
      <c r="A32" s="104" t="s">
        <v>235</v>
      </c>
      <c r="B32" s="105"/>
      <c r="C32" s="105"/>
      <c r="D32" s="105">
        <f>B32+C32</f>
        <v>0</v>
      </c>
      <c r="E32" s="105"/>
      <c r="F32" s="105"/>
      <c r="G32" s="105">
        <f t="shared" si="5"/>
        <v>0</v>
      </c>
    </row>
    <row r="33" spans="1:7" x14ac:dyDescent="0.2">
      <c r="A33" s="104" t="s">
        <v>236</v>
      </c>
      <c r="B33" s="105"/>
      <c r="C33" s="105"/>
      <c r="D33" s="105">
        <f t="shared" ref="D33:D40" si="6">B33+C33</f>
        <v>0</v>
      </c>
      <c r="E33" s="105"/>
      <c r="F33" s="105"/>
      <c r="G33" s="105">
        <f t="shared" si="5"/>
        <v>0</v>
      </c>
    </row>
    <row r="34" spans="1:7" x14ac:dyDescent="0.2">
      <c r="A34" s="104" t="s">
        <v>237</v>
      </c>
      <c r="B34" s="105"/>
      <c r="C34" s="105"/>
      <c r="D34" s="105">
        <f t="shared" si="6"/>
        <v>0</v>
      </c>
      <c r="E34" s="105"/>
      <c r="F34" s="105"/>
      <c r="G34" s="105">
        <f t="shared" si="5"/>
        <v>0</v>
      </c>
    </row>
    <row r="35" spans="1:7" x14ac:dyDescent="0.2">
      <c r="A35" s="104" t="s">
        <v>238</v>
      </c>
      <c r="B35" s="105"/>
      <c r="C35" s="105"/>
      <c r="D35" s="105">
        <f t="shared" si="6"/>
        <v>0</v>
      </c>
      <c r="E35" s="105"/>
      <c r="F35" s="105"/>
      <c r="G35" s="105">
        <f t="shared" si="5"/>
        <v>0</v>
      </c>
    </row>
    <row r="36" spans="1:7" x14ac:dyDescent="0.2">
      <c r="A36" s="104" t="s">
        <v>239</v>
      </c>
      <c r="B36" s="105"/>
      <c r="C36" s="105"/>
      <c r="D36" s="105">
        <f t="shared" si="6"/>
        <v>0</v>
      </c>
      <c r="E36" s="105"/>
      <c r="F36" s="105"/>
      <c r="G36" s="105">
        <f t="shared" si="5"/>
        <v>0</v>
      </c>
    </row>
    <row r="37" spans="1:7" x14ac:dyDescent="0.2">
      <c r="A37" s="104" t="s">
        <v>240</v>
      </c>
      <c r="B37" s="105"/>
      <c r="C37" s="105"/>
      <c r="D37" s="105">
        <f t="shared" si="6"/>
        <v>0</v>
      </c>
      <c r="E37" s="105"/>
      <c r="F37" s="105"/>
      <c r="G37" s="105">
        <f t="shared" si="5"/>
        <v>0</v>
      </c>
    </row>
    <row r="38" spans="1:7" x14ac:dyDescent="0.2">
      <c r="A38" s="104" t="s">
        <v>241</v>
      </c>
      <c r="B38" s="105">
        <v>11887167.92</v>
      </c>
      <c r="C38" s="105">
        <v>342406.6</v>
      </c>
      <c r="D38" s="105">
        <f t="shared" si="6"/>
        <v>12229574.52</v>
      </c>
      <c r="E38" s="105">
        <v>2253568.91</v>
      </c>
      <c r="F38" s="105">
        <v>2252961.31</v>
      </c>
      <c r="G38" s="105">
        <f t="shared" si="5"/>
        <v>9976005.6099999994</v>
      </c>
    </row>
    <row r="39" spans="1:7" x14ac:dyDescent="0.2">
      <c r="A39" s="104" t="s">
        <v>242</v>
      </c>
      <c r="B39" s="105">
        <v>7662988.9800000004</v>
      </c>
      <c r="C39" s="105">
        <v>-631161</v>
      </c>
      <c r="D39" s="105">
        <f t="shared" si="6"/>
        <v>7031827.9800000004</v>
      </c>
      <c r="E39" s="105">
        <v>1168489.67</v>
      </c>
      <c r="F39" s="105">
        <v>1161090.5900000001</v>
      </c>
      <c r="G39" s="105">
        <f t="shared" si="5"/>
        <v>5863338.3100000005</v>
      </c>
    </row>
    <row r="40" spans="1:7" x14ac:dyDescent="0.2">
      <c r="A40" s="104" t="s">
        <v>243</v>
      </c>
      <c r="B40" s="105"/>
      <c r="C40" s="105"/>
      <c r="D40" s="105">
        <f t="shared" si="6"/>
        <v>0</v>
      </c>
      <c r="E40" s="105"/>
      <c r="F40" s="105"/>
      <c r="G40" s="105">
        <f t="shared" si="5"/>
        <v>0</v>
      </c>
    </row>
    <row r="41" spans="1:7" x14ac:dyDescent="0.2">
      <c r="A41" s="106"/>
      <c r="B41" s="105"/>
      <c r="C41" s="105"/>
      <c r="D41" s="105"/>
      <c r="E41" s="105"/>
      <c r="F41" s="105"/>
      <c r="G41" s="105"/>
    </row>
    <row r="42" spans="1:7" x14ac:dyDescent="0.2">
      <c r="A42" s="102" t="s">
        <v>244</v>
      </c>
      <c r="B42" s="103">
        <f>SUM(B43:B46)</f>
        <v>0</v>
      </c>
      <c r="C42" s="103">
        <f>SUM(C43:C46)</f>
        <v>0</v>
      </c>
      <c r="D42" s="103">
        <f>SUM(D43:D46)</f>
        <v>0</v>
      </c>
      <c r="E42" s="103">
        <f>SUM(E43:E46)</f>
        <v>0</v>
      </c>
      <c r="F42" s="103">
        <f>SUM(F43:F46)</f>
        <v>0</v>
      </c>
      <c r="G42" s="103">
        <f>D42-E42</f>
        <v>0</v>
      </c>
    </row>
    <row r="43" spans="1:7" x14ac:dyDescent="0.2">
      <c r="A43" s="104" t="s">
        <v>245</v>
      </c>
      <c r="B43" s="105"/>
      <c r="C43" s="105"/>
      <c r="D43" s="105">
        <f>B43+C43</f>
        <v>0</v>
      </c>
      <c r="E43" s="105"/>
      <c r="F43" s="105"/>
      <c r="G43" s="105">
        <f>D43-E43</f>
        <v>0</v>
      </c>
    </row>
    <row r="44" spans="1:7" ht="25.5" x14ac:dyDescent="0.2">
      <c r="A44" s="107" t="s">
        <v>246</v>
      </c>
      <c r="B44" s="105"/>
      <c r="C44" s="105"/>
      <c r="D44" s="105">
        <f>B44+C44</f>
        <v>0</v>
      </c>
      <c r="E44" s="105"/>
      <c r="F44" s="105"/>
      <c r="G44" s="105">
        <f>D44-E44</f>
        <v>0</v>
      </c>
    </row>
    <row r="45" spans="1:7" x14ac:dyDescent="0.2">
      <c r="A45" s="104" t="s">
        <v>247</v>
      </c>
      <c r="B45" s="105"/>
      <c r="C45" s="105"/>
      <c r="D45" s="105">
        <f>B45+C45</f>
        <v>0</v>
      </c>
      <c r="E45" s="105"/>
      <c r="F45" s="105"/>
      <c r="G45" s="105">
        <f>D45-E45</f>
        <v>0</v>
      </c>
    </row>
    <row r="46" spans="1:7" x14ac:dyDescent="0.2">
      <c r="A46" s="104" t="s">
        <v>248</v>
      </c>
      <c r="B46" s="105"/>
      <c r="C46" s="105"/>
      <c r="D46" s="105">
        <f>B46+C46</f>
        <v>0</v>
      </c>
      <c r="E46" s="105"/>
      <c r="F46" s="105"/>
      <c r="G46" s="105">
        <f>D46-E46</f>
        <v>0</v>
      </c>
    </row>
    <row r="47" spans="1:7" x14ac:dyDescent="0.2">
      <c r="A47" s="106"/>
      <c r="B47" s="105"/>
      <c r="C47" s="105"/>
      <c r="D47" s="105"/>
      <c r="E47" s="105"/>
      <c r="F47" s="105"/>
      <c r="G47" s="105"/>
    </row>
    <row r="48" spans="1:7" x14ac:dyDescent="0.2">
      <c r="A48" s="102" t="s">
        <v>249</v>
      </c>
      <c r="B48" s="103">
        <f>B49+B59+B68+B79</f>
        <v>405499802.82999998</v>
      </c>
      <c r="C48" s="103">
        <f>C49+C59+C68+C79</f>
        <v>3829585.4400000004</v>
      </c>
      <c r="D48" s="103">
        <f>D49+D59+D68+D79</f>
        <v>409329388.26999998</v>
      </c>
      <c r="E48" s="103">
        <f>E49+E59+E68+E79</f>
        <v>57127947.549999997</v>
      </c>
      <c r="F48" s="103">
        <f>F49+F59+F68+F79</f>
        <v>55988741.549999997</v>
      </c>
      <c r="G48" s="103">
        <f t="shared" ref="G48:G83" si="7">D48-E48</f>
        <v>352201440.71999997</v>
      </c>
    </row>
    <row r="49" spans="1:7" x14ac:dyDescent="0.2">
      <c r="A49" s="102" t="s">
        <v>217</v>
      </c>
      <c r="B49" s="103">
        <f>SUM(B50:B57)</f>
        <v>334105429.44999999</v>
      </c>
      <c r="C49" s="103">
        <f>SUM(C50:C57)</f>
        <v>-2916821.26</v>
      </c>
      <c r="D49" s="103">
        <f>SUM(D50:D57)</f>
        <v>331188608.19</v>
      </c>
      <c r="E49" s="103">
        <f>SUM(E50:E57)</f>
        <v>57127947.549999997</v>
      </c>
      <c r="F49" s="103">
        <f>SUM(F50:F57)</f>
        <v>55988741.549999997</v>
      </c>
      <c r="G49" s="103">
        <f t="shared" si="7"/>
        <v>274060660.63999999</v>
      </c>
    </row>
    <row r="50" spans="1:7" x14ac:dyDescent="0.2">
      <c r="A50" s="104" t="s">
        <v>218</v>
      </c>
      <c r="B50" s="105"/>
      <c r="C50" s="105"/>
      <c r="D50" s="105">
        <f>B50+C50</f>
        <v>0</v>
      </c>
      <c r="E50" s="105"/>
      <c r="F50" s="105"/>
      <c r="G50" s="105">
        <f t="shared" si="7"/>
        <v>0</v>
      </c>
    </row>
    <row r="51" spans="1:7" x14ac:dyDescent="0.2">
      <c r="A51" s="104" t="s">
        <v>219</v>
      </c>
      <c r="B51" s="105"/>
      <c r="C51" s="105"/>
      <c r="D51" s="105">
        <f t="shared" ref="D51:D57" si="8">B51+C51</f>
        <v>0</v>
      </c>
      <c r="E51" s="105"/>
      <c r="F51" s="105"/>
      <c r="G51" s="105">
        <f t="shared" si="7"/>
        <v>0</v>
      </c>
    </row>
    <row r="52" spans="1:7" x14ac:dyDescent="0.2">
      <c r="A52" s="104" t="s">
        <v>220</v>
      </c>
      <c r="B52" s="105"/>
      <c r="C52" s="105"/>
      <c r="D52" s="105">
        <f t="shared" si="8"/>
        <v>0</v>
      </c>
      <c r="E52" s="105"/>
      <c r="F52" s="105"/>
      <c r="G52" s="105">
        <f t="shared" si="7"/>
        <v>0</v>
      </c>
    </row>
    <row r="53" spans="1:7" x14ac:dyDescent="0.2">
      <c r="A53" s="104" t="s">
        <v>221</v>
      </c>
      <c r="B53" s="105"/>
      <c r="C53" s="105"/>
      <c r="D53" s="105">
        <f t="shared" si="8"/>
        <v>0</v>
      </c>
      <c r="E53" s="105"/>
      <c r="F53" s="105"/>
      <c r="G53" s="105">
        <f t="shared" si="7"/>
        <v>0</v>
      </c>
    </row>
    <row r="54" spans="1:7" x14ac:dyDescent="0.2">
      <c r="A54" s="104" t="s">
        <v>222</v>
      </c>
      <c r="B54" s="105">
        <v>3757599.55</v>
      </c>
      <c r="C54" s="105">
        <v>114414.25</v>
      </c>
      <c r="D54" s="105">
        <f t="shared" si="8"/>
        <v>3872013.8</v>
      </c>
      <c r="E54" s="105">
        <v>0</v>
      </c>
      <c r="F54" s="105">
        <v>0</v>
      </c>
      <c r="G54" s="105">
        <f t="shared" si="7"/>
        <v>3872013.8</v>
      </c>
    </row>
    <row r="55" spans="1:7" x14ac:dyDescent="0.2">
      <c r="A55" s="104" t="s">
        <v>223</v>
      </c>
      <c r="B55" s="105"/>
      <c r="C55" s="105"/>
      <c r="D55" s="105">
        <f t="shared" si="8"/>
        <v>0</v>
      </c>
      <c r="E55" s="105"/>
      <c r="F55" s="105"/>
      <c r="G55" s="105">
        <f t="shared" si="7"/>
        <v>0</v>
      </c>
    </row>
    <row r="56" spans="1:7" x14ac:dyDescent="0.2">
      <c r="A56" s="104" t="s">
        <v>224</v>
      </c>
      <c r="B56" s="105">
        <v>330347829.89999998</v>
      </c>
      <c r="C56" s="105">
        <v>-3031235.51</v>
      </c>
      <c r="D56" s="105">
        <f t="shared" si="8"/>
        <v>327316594.38999999</v>
      </c>
      <c r="E56" s="105">
        <v>57127947.549999997</v>
      </c>
      <c r="F56" s="105">
        <v>55988741.549999997</v>
      </c>
      <c r="G56" s="105">
        <f t="shared" si="7"/>
        <v>270188646.83999997</v>
      </c>
    </row>
    <row r="57" spans="1:7" x14ac:dyDescent="0.2">
      <c r="A57" s="104" t="s">
        <v>225</v>
      </c>
      <c r="B57" s="105"/>
      <c r="C57" s="105"/>
      <c r="D57" s="105">
        <f t="shared" si="8"/>
        <v>0</v>
      </c>
      <c r="E57" s="105"/>
      <c r="F57" s="105"/>
      <c r="G57" s="105">
        <f t="shared" si="7"/>
        <v>0</v>
      </c>
    </row>
    <row r="58" spans="1:7" x14ac:dyDescent="0.2">
      <c r="A58" s="106"/>
      <c r="B58" s="105"/>
      <c r="C58" s="105"/>
      <c r="D58" s="105"/>
      <c r="E58" s="105"/>
      <c r="F58" s="105"/>
      <c r="G58" s="105"/>
    </row>
    <row r="59" spans="1:7" x14ac:dyDescent="0.2">
      <c r="A59" s="102" t="s">
        <v>226</v>
      </c>
      <c r="B59" s="103">
        <f>SUM(B60:B66)</f>
        <v>71394373.379999995</v>
      </c>
      <c r="C59" s="103">
        <f>SUM(C60:C66)</f>
        <v>6746406.7000000002</v>
      </c>
      <c r="D59" s="103">
        <f>SUM(D60:D66)</f>
        <v>78140780.079999998</v>
      </c>
      <c r="E59" s="103">
        <f>SUM(E60:E66)</f>
        <v>0</v>
      </c>
      <c r="F59" s="103">
        <f>SUM(F60:F66)</f>
        <v>0</v>
      </c>
      <c r="G59" s="103">
        <f t="shared" si="7"/>
        <v>78140780.079999998</v>
      </c>
    </row>
    <row r="60" spans="1:7" x14ac:dyDescent="0.2">
      <c r="A60" s="104" t="s">
        <v>227</v>
      </c>
      <c r="B60" s="105">
        <v>30060788.370000001</v>
      </c>
      <c r="C60" s="105">
        <v>915314.03</v>
      </c>
      <c r="D60" s="105">
        <f>B60+C60</f>
        <v>30976102.400000002</v>
      </c>
      <c r="E60" s="105">
        <v>0</v>
      </c>
      <c r="F60" s="105">
        <v>0</v>
      </c>
      <c r="G60" s="105">
        <f t="shared" si="7"/>
        <v>30976102.400000002</v>
      </c>
    </row>
    <row r="61" spans="1:7" x14ac:dyDescent="0.2">
      <c r="A61" s="104" t="s">
        <v>228</v>
      </c>
      <c r="B61" s="105">
        <v>41333585.009999998</v>
      </c>
      <c r="C61" s="105">
        <v>5258556.79</v>
      </c>
      <c r="D61" s="105">
        <f t="shared" ref="D61:D66" si="9">B61+C61</f>
        <v>46592141.799999997</v>
      </c>
      <c r="E61" s="105">
        <v>0</v>
      </c>
      <c r="F61" s="105">
        <v>0</v>
      </c>
      <c r="G61" s="105">
        <f t="shared" si="7"/>
        <v>46592141.799999997</v>
      </c>
    </row>
    <row r="62" spans="1:7" x14ac:dyDescent="0.2">
      <c r="A62" s="104" t="s">
        <v>229</v>
      </c>
      <c r="B62" s="105"/>
      <c r="C62" s="105"/>
      <c r="D62" s="105">
        <f t="shared" si="9"/>
        <v>0</v>
      </c>
      <c r="E62" s="105"/>
      <c r="F62" s="105"/>
      <c r="G62" s="105">
        <f t="shared" si="7"/>
        <v>0</v>
      </c>
    </row>
    <row r="63" spans="1:7" x14ac:dyDescent="0.2">
      <c r="A63" s="104" t="s">
        <v>230</v>
      </c>
      <c r="B63" s="105">
        <v>0</v>
      </c>
      <c r="C63" s="105">
        <v>572535.88</v>
      </c>
      <c r="D63" s="105">
        <f t="shared" si="9"/>
        <v>572535.88</v>
      </c>
      <c r="E63" s="105">
        <v>0</v>
      </c>
      <c r="F63" s="105">
        <v>0</v>
      </c>
      <c r="G63" s="105">
        <f t="shared" si="7"/>
        <v>572535.88</v>
      </c>
    </row>
    <row r="64" spans="1:7" x14ac:dyDescent="0.2">
      <c r="A64" s="104" t="s">
        <v>231</v>
      </c>
      <c r="B64" s="105"/>
      <c r="C64" s="105"/>
      <c r="D64" s="105">
        <f t="shared" si="9"/>
        <v>0</v>
      </c>
      <c r="E64" s="105"/>
      <c r="F64" s="105"/>
      <c r="G64" s="105">
        <f t="shared" si="7"/>
        <v>0</v>
      </c>
    </row>
    <row r="65" spans="1:7" x14ac:dyDescent="0.2">
      <c r="A65" s="104" t="s">
        <v>232</v>
      </c>
      <c r="B65" s="105"/>
      <c r="C65" s="105"/>
      <c r="D65" s="105">
        <f t="shared" si="9"/>
        <v>0</v>
      </c>
      <c r="E65" s="105"/>
      <c r="F65" s="105"/>
      <c r="G65" s="105">
        <f t="shared" si="7"/>
        <v>0</v>
      </c>
    </row>
    <row r="66" spans="1:7" x14ac:dyDescent="0.2">
      <c r="A66" s="104" t="s">
        <v>233</v>
      </c>
      <c r="B66" s="105"/>
      <c r="C66" s="105"/>
      <c r="D66" s="105">
        <f t="shared" si="9"/>
        <v>0</v>
      </c>
      <c r="E66" s="105"/>
      <c r="F66" s="105"/>
      <c r="G66" s="105">
        <f t="shared" si="7"/>
        <v>0</v>
      </c>
    </row>
    <row r="67" spans="1:7" x14ac:dyDescent="0.2">
      <c r="A67" s="106"/>
      <c r="B67" s="105"/>
      <c r="C67" s="105"/>
      <c r="D67" s="105"/>
      <c r="E67" s="105"/>
      <c r="F67" s="105"/>
      <c r="G67" s="105"/>
    </row>
    <row r="68" spans="1:7" x14ac:dyDescent="0.2">
      <c r="A68" s="102" t="s">
        <v>234</v>
      </c>
      <c r="B68" s="103">
        <f>SUM(B69:B77)</f>
        <v>0</v>
      </c>
      <c r="C68" s="103">
        <f>SUM(C69:C77)</f>
        <v>0</v>
      </c>
      <c r="D68" s="103">
        <f>SUM(D69:D77)</f>
        <v>0</v>
      </c>
      <c r="E68" s="103">
        <f>SUM(E69:E77)</f>
        <v>0</v>
      </c>
      <c r="F68" s="103">
        <f>SUM(F69:F77)</f>
        <v>0</v>
      </c>
      <c r="G68" s="103">
        <f t="shared" si="7"/>
        <v>0</v>
      </c>
    </row>
    <row r="69" spans="1:7" x14ac:dyDescent="0.2">
      <c r="A69" s="104" t="s">
        <v>235</v>
      </c>
      <c r="B69" s="105"/>
      <c r="C69" s="105"/>
      <c r="D69" s="105">
        <f>B69+C69</f>
        <v>0</v>
      </c>
      <c r="E69" s="105"/>
      <c r="F69" s="105"/>
      <c r="G69" s="105">
        <f t="shared" si="7"/>
        <v>0</v>
      </c>
    </row>
    <row r="70" spans="1:7" x14ac:dyDescent="0.2">
      <c r="A70" s="104" t="s">
        <v>236</v>
      </c>
      <c r="B70" s="105"/>
      <c r="C70" s="105"/>
      <c r="D70" s="105">
        <f t="shared" ref="D70:D77" si="10">B70+C70</f>
        <v>0</v>
      </c>
      <c r="E70" s="105"/>
      <c r="F70" s="105"/>
      <c r="G70" s="105">
        <f t="shared" si="7"/>
        <v>0</v>
      </c>
    </row>
    <row r="71" spans="1:7" x14ac:dyDescent="0.2">
      <c r="A71" s="104" t="s">
        <v>237</v>
      </c>
      <c r="B71" s="105"/>
      <c r="C71" s="105"/>
      <c r="D71" s="105">
        <f t="shared" si="10"/>
        <v>0</v>
      </c>
      <c r="E71" s="105"/>
      <c r="F71" s="105"/>
      <c r="G71" s="105">
        <f t="shared" si="7"/>
        <v>0</v>
      </c>
    </row>
    <row r="72" spans="1:7" x14ac:dyDescent="0.2">
      <c r="A72" s="104" t="s">
        <v>238</v>
      </c>
      <c r="B72" s="105"/>
      <c r="C72" s="105"/>
      <c r="D72" s="105">
        <f t="shared" si="10"/>
        <v>0</v>
      </c>
      <c r="E72" s="105"/>
      <c r="F72" s="105"/>
      <c r="G72" s="105">
        <f t="shared" si="7"/>
        <v>0</v>
      </c>
    </row>
    <row r="73" spans="1:7" x14ac:dyDescent="0.2">
      <c r="A73" s="104" t="s">
        <v>239</v>
      </c>
      <c r="B73" s="105"/>
      <c r="C73" s="105"/>
      <c r="D73" s="105">
        <f t="shared" si="10"/>
        <v>0</v>
      </c>
      <c r="E73" s="105"/>
      <c r="F73" s="105"/>
      <c r="G73" s="105">
        <f t="shared" si="7"/>
        <v>0</v>
      </c>
    </row>
    <row r="74" spans="1:7" x14ac:dyDescent="0.2">
      <c r="A74" s="104" t="s">
        <v>240</v>
      </c>
      <c r="B74" s="105"/>
      <c r="C74" s="105"/>
      <c r="D74" s="105">
        <f t="shared" si="10"/>
        <v>0</v>
      </c>
      <c r="E74" s="105"/>
      <c r="F74" s="105"/>
      <c r="G74" s="105">
        <f t="shared" si="7"/>
        <v>0</v>
      </c>
    </row>
    <row r="75" spans="1:7" x14ac:dyDescent="0.2">
      <c r="A75" s="104" t="s">
        <v>241</v>
      </c>
      <c r="B75" s="105"/>
      <c r="C75" s="105"/>
      <c r="D75" s="105">
        <f t="shared" si="10"/>
        <v>0</v>
      </c>
      <c r="E75" s="105"/>
      <c r="F75" s="105"/>
      <c r="G75" s="105">
        <f t="shared" si="7"/>
        <v>0</v>
      </c>
    </row>
    <row r="76" spans="1:7" x14ac:dyDescent="0.2">
      <c r="A76" s="104" t="s">
        <v>242</v>
      </c>
      <c r="B76" s="105"/>
      <c r="C76" s="105"/>
      <c r="D76" s="105">
        <f t="shared" si="10"/>
        <v>0</v>
      </c>
      <c r="E76" s="105"/>
      <c r="F76" s="105"/>
      <c r="G76" s="105">
        <f t="shared" si="7"/>
        <v>0</v>
      </c>
    </row>
    <row r="77" spans="1:7" x14ac:dyDescent="0.2">
      <c r="A77" s="108" t="s">
        <v>243</v>
      </c>
      <c r="B77" s="109"/>
      <c r="C77" s="109"/>
      <c r="D77" s="109">
        <f t="shared" si="10"/>
        <v>0</v>
      </c>
      <c r="E77" s="109"/>
      <c r="F77" s="109"/>
      <c r="G77" s="109">
        <f t="shared" si="7"/>
        <v>0</v>
      </c>
    </row>
    <row r="78" spans="1:7" x14ac:dyDescent="0.2">
      <c r="A78" s="106"/>
      <c r="B78" s="105"/>
      <c r="C78" s="105"/>
      <c r="D78" s="105"/>
      <c r="E78" s="105"/>
      <c r="F78" s="105"/>
      <c r="G78" s="105"/>
    </row>
    <row r="79" spans="1:7" x14ac:dyDescent="0.2">
      <c r="A79" s="102" t="s">
        <v>244</v>
      </c>
      <c r="B79" s="103">
        <f>SUM(B80:B83)</f>
        <v>0</v>
      </c>
      <c r="C79" s="103">
        <f>SUM(C80:C83)</f>
        <v>0</v>
      </c>
      <c r="D79" s="103">
        <f>SUM(D80:D83)</f>
        <v>0</v>
      </c>
      <c r="E79" s="103">
        <f>SUM(E80:E83)</f>
        <v>0</v>
      </c>
      <c r="F79" s="103">
        <f>SUM(F80:F83)</f>
        <v>0</v>
      </c>
      <c r="G79" s="103">
        <f t="shared" si="7"/>
        <v>0</v>
      </c>
    </row>
    <row r="80" spans="1:7" x14ac:dyDescent="0.2">
      <c r="A80" s="104" t="s">
        <v>245</v>
      </c>
      <c r="B80" s="105"/>
      <c r="C80" s="105"/>
      <c r="D80" s="105">
        <f>B80+C80</f>
        <v>0</v>
      </c>
      <c r="E80" s="105"/>
      <c r="F80" s="105"/>
      <c r="G80" s="105">
        <f t="shared" si="7"/>
        <v>0</v>
      </c>
    </row>
    <row r="81" spans="1:7" ht="25.5" x14ac:dyDescent="0.2">
      <c r="A81" s="107" t="s">
        <v>246</v>
      </c>
      <c r="B81" s="105"/>
      <c r="C81" s="105"/>
      <c r="D81" s="105">
        <f>B81+C81</f>
        <v>0</v>
      </c>
      <c r="E81" s="105"/>
      <c r="F81" s="105"/>
      <c r="G81" s="105">
        <f t="shared" si="7"/>
        <v>0</v>
      </c>
    </row>
    <row r="82" spans="1:7" x14ac:dyDescent="0.2">
      <c r="A82" s="104" t="s">
        <v>247</v>
      </c>
      <c r="B82" s="105"/>
      <c r="C82" s="105"/>
      <c r="D82" s="105">
        <f>B82+C82</f>
        <v>0</v>
      </c>
      <c r="E82" s="105"/>
      <c r="F82" s="105"/>
      <c r="G82" s="105">
        <f t="shared" si="7"/>
        <v>0</v>
      </c>
    </row>
    <row r="83" spans="1:7" x14ac:dyDescent="0.2">
      <c r="A83" s="104" t="s">
        <v>248</v>
      </c>
      <c r="B83" s="105"/>
      <c r="C83" s="105"/>
      <c r="D83" s="105">
        <f>B83+C83</f>
        <v>0</v>
      </c>
      <c r="E83" s="105"/>
      <c r="F83" s="105"/>
      <c r="G83" s="105">
        <f t="shared" si="7"/>
        <v>0</v>
      </c>
    </row>
    <row r="84" spans="1:7" x14ac:dyDescent="0.2">
      <c r="A84" s="106"/>
      <c r="B84" s="105"/>
      <c r="C84" s="105"/>
      <c r="D84" s="105"/>
      <c r="E84" s="105"/>
      <c r="F84" s="105"/>
      <c r="G84" s="105"/>
    </row>
    <row r="85" spans="1:7" x14ac:dyDescent="0.2">
      <c r="A85" s="102" t="s">
        <v>159</v>
      </c>
      <c r="B85" s="103">
        <f t="shared" ref="B85:G85" si="11">B11+B48</f>
        <v>1648813351.7200003</v>
      </c>
      <c r="C85" s="103">
        <f t="shared" si="11"/>
        <v>3829585.4400000009</v>
      </c>
      <c r="D85" s="103">
        <f t="shared" si="11"/>
        <v>1652642937.1600001</v>
      </c>
      <c r="E85" s="103">
        <f t="shared" si="11"/>
        <v>279975916.48000002</v>
      </c>
      <c r="F85" s="103">
        <f t="shared" si="11"/>
        <v>276818151.39999998</v>
      </c>
      <c r="G85" s="103">
        <f t="shared" si="11"/>
        <v>1372667020.6800001</v>
      </c>
    </row>
    <row r="86" spans="1:7" ht="13.5" thickBot="1" x14ac:dyDescent="0.25">
      <c r="A86" s="110"/>
      <c r="B86" s="111"/>
      <c r="C86" s="111"/>
      <c r="D86" s="111"/>
      <c r="E86" s="111"/>
      <c r="F86" s="111"/>
      <c r="G86" s="111"/>
    </row>
  </sheetData>
  <mergeCells count="8">
    <mergeCell ref="A2:G2"/>
    <mergeCell ref="A3:G3"/>
    <mergeCell ref="A4:G4"/>
    <mergeCell ref="A5:G5"/>
    <mergeCell ref="A6:G6"/>
    <mergeCell ref="A7:A9"/>
    <mergeCell ref="B7:F8"/>
    <mergeCell ref="G7:G9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33"/>
  <sheetViews>
    <sheetView workbookViewId="0">
      <pane ySplit="8" topLeftCell="A9" activePane="bottomLeft" state="frozen"/>
      <selection pane="bottomLeft" activeCell="B1" sqref="B1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16384" width="11" style="1"/>
  </cols>
  <sheetData>
    <row r="1" spans="2:8" ht="13.5" thickBot="1" x14ac:dyDescent="0.25"/>
    <row r="2" spans="2:8" x14ac:dyDescent="0.2">
      <c r="B2" s="3" t="s">
        <v>0</v>
      </c>
      <c r="C2" s="4"/>
      <c r="D2" s="4"/>
      <c r="E2" s="4"/>
      <c r="F2" s="4"/>
      <c r="G2" s="4"/>
      <c r="H2" s="47"/>
    </row>
    <row r="3" spans="2:8" x14ac:dyDescent="0.2">
      <c r="B3" s="6" t="s">
        <v>75</v>
      </c>
      <c r="C3" s="7"/>
      <c r="D3" s="7"/>
      <c r="E3" s="7"/>
      <c r="F3" s="7"/>
      <c r="G3" s="7"/>
      <c r="H3" s="48"/>
    </row>
    <row r="4" spans="2:8" x14ac:dyDescent="0.2">
      <c r="B4" s="6" t="s">
        <v>250</v>
      </c>
      <c r="C4" s="7"/>
      <c r="D4" s="7"/>
      <c r="E4" s="7"/>
      <c r="F4" s="7"/>
      <c r="G4" s="7"/>
      <c r="H4" s="48"/>
    </row>
    <row r="5" spans="2:8" x14ac:dyDescent="0.2">
      <c r="B5" s="6" t="s">
        <v>2</v>
      </c>
      <c r="C5" s="7"/>
      <c r="D5" s="7"/>
      <c r="E5" s="7"/>
      <c r="F5" s="7"/>
      <c r="G5" s="7"/>
      <c r="H5" s="48"/>
    </row>
    <row r="6" spans="2:8" ht="13.5" thickBot="1" x14ac:dyDescent="0.25">
      <c r="B6" s="9" t="s">
        <v>3</v>
      </c>
      <c r="C6" s="10"/>
      <c r="D6" s="10"/>
      <c r="E6" s="10"/>
      <c r="F6" s="10"/>
      <c r="G6" s="10"/>
      <c r="H6" s="49"/>
    </row>
    <row r="7" spans="2:8" ht="13.5" thickBot="1" x14ac:dyDescent="0.25">
      <c r="B7" s="16" t="s">
        <v>77</v>
      </c>
      <c r="C7" s="81" t="s">
        <v>78</v>
      </c>
      <c r="D7" s="82"/>
      <c r="E7" s="82"/>
      <c r="F7" s="82"/>
      <c r="G7" s="83"/>
      <c r="H7" s="18" t="s">
        <v>79</v>
      </c>
    </row>
    <row r="8" spans="2:8" ht="26.25" thickBot="1" x14ac:dyDescent="0.25">
      <c r="B8" s="21"/>
      <c r="C8" s="51" t="s">
        <v>80</v>
      </c>
      <c r="D8" s="51" t="s">
        <v>81</v>
      </c>
      <c r="E8" s="51" t="s">
        <v>82</v>
      </c>
      <c r="F8" s="51" t="s">
        <v>251</v>
      </c>
      <c r="G8" s="51" t="s">
        <v>161</v>
      </c>
      <c r="H8" s="22"/>
    </row>
    <row r="9" spans="2:8" x14ac:dyDescent="0.2">
      <c r="B9" s="112" t="s">
        <v>252</v>
      </c>
      <c r="C9" s="91">
        <f>C10+C11+C12+C15+C16+C19</f>
        <v>761535809.70000005</v>
      </c>
      <c r="D9" s="91">
        <f>D10+D11+D12+D15+D16+D19</f>
        <v>0</v>
      </c>
      <c r="E9" s="91">
        <f>E10+E11+E12+E15+E16+E19</f>
        <v>761535809.70000005</v>
      </c>
      <c r="F9" s="91">
        <f>F10+F11+F12+F15+F16+F19</f>
        <v>136646259.09</v>
      </c>
      <c r="G9" s="91">
        <f>G10+G11+G12+G15+G16+G19</f>
        <v>136646259.09</v>
      </c>
      <c r="H9" s="94">
        <f>E9-F9</f>
        <v>624889550.61000001</v>
      </c>
    </row>
    <row r="10" spans="2:8" ht="20.25" customHeight="1" x14ac:dyDescent="0.2">
      <c r="B10" s="113" t="s">
        <v>253</v>
      </c>
      <c r="C10" s="91">
        <v>756771916.25</v>
      </c>
      <c r="D10" s="94">
        <v>-499517</v>
      </c>
      <c r="E10" s="88">
        <f>C10+D10</f>
        <v>756272399.25</v>
      </c>
      <c r="F10" s="94">
        <v>132589755.45999999</v>
      </c>
      <c r="G10" s="94">
        <v>132589755.45999999</v>
      </c>
      <c r="H10" s="88">
        <f t="shared" ref="H10:H31" si="0">E10-F10</f>
        <v>623682643.78999996</v>
      </c>
    </row>
    <row r="11" spans="2:8" x14ac:dyDescent="0.2">
      <c r="B11" s="113" t="s">
        <v>254</v>
      </c>
      <c r="C11" s="91"/>
      <c r="D11" s="94"/>
      <c r="E11" s="88">
        <f>C11+D11</f>
        <v>0</v>
      </c>
      <c r="F11" s="94"/>
      <c r="G11" s="94"/>
      <c r="H11" s="88">
        <f t="shared" si="0"/>
        <v>0</v>
      </c>
    </row>
    <row r="12" spans="2:8" x14ac:dyDescent="0.2">
      <c r="B12" s="113" t="s">
        <v>255</v>
      </c>
      <c r="C12" s="87">
        <f>SUM(C13:C14)</f>
        <v>0</v>
      </c>
      <c r="D12" s="87">
        <f>SUM(D13:D14)</f>
        <v>0</v>
      </c>
      <c r="E12" s="87">
        <f>SUM(E13:E14)</f>
        <v>0</v>
      </c>
      <c r="F12" s="87">
        <f>SUM(F13:F14)</f>
        <v>0</v>
      </c>
      <c r="G12" s="87">
        <f>SUM(G13:G14)</f>
        <v>0</v>
      </c>
      <c r="H12" s="88">
        <f t="shared" si="0"/>
        <v>0</v>
      </c>
    </row>
    <row r="13" spans="2:8" x14ac:dyDescent="0.2">
      <c r="B13" s="114" t="s">
        <v>256</v>
      </c>
      <c r="C13" s="91"/>
      <c r="D13" s="94"/>
      <c r="E13" s="88">
        <f>C13+D13</f>
        <v>0</v>
      </c>
      <c r="F13" s="94"/>
      <c r="G13" s="94"/>
      <c r="H13" s="88">
        <f t="shared" si="0"/>
        <v>0</v>
      </c>
    </row>
    <row r="14" spans="2:8" x14ac:dyDescent="0.2">
      <c r="B14" s="114" t="s">
        <v>257</v>
      </c>
      <c r="C14" s="91"/>
      <c r="D14" s="94"/>
      <c r="E14" s="88">
        <f>C14+D14</f>
        <v>0</v>
      </c>
      <c r="F14" s="94"/>
      <c r="G14" s="94"/>
      <c r="H14" s="88">
        <f t="shared" si="0"/>
        <v>0</v>
      </c>
    </row>
    <row r="15" spans="2:8" x14ac:dyDescent="0.2">
      <c r="B15" s="113" t="s">
        <v>258</v>
      </c>
      <c r="C15" s="91">
        <v>4763893.45</v>
      </c>
      <c r="D15" s="94">
        <v>499517</v>
      </c>
      <c r="E15" s="88">
        <f>C15+D15</f>
        <v>5263410.45</v>
      </c>
      <c r="F15" s="94">
        <v>4056503.63</v>
      </c>
      <c r="G15" s="94">
        <v>4056503.63</v>
      </c>
      <c r="H15" s="88">
        <f t="shared" si="0"/>
        <v>1206906.8200000003</v>
      </c>
    </row>
    <row r="16" spans="2:8" ht="25.5" x14ac:dyDescent="0.2">
      <c r="B16" s="113" t="s">
        <v>259</v>
      </c>
      <c r="C16" s="87">
        <f>C17+C18</f>
        <v>0</v>
      </c>
      <c r="D16" s="87">
        <f>D17+D18</f>
        <v>0</v>
      </c>
      <c r="E16" s="87">
        <f>E17+E18</f>
        <v>0</v>
      </c>
      <c r="F16" s="87">
        <f>F17+F18</f>
        <v>0</v>
      </c>
      <c r="G16" s="87">
        <f>G17+G18</f>
        <v>0</v>
      </c>
      <c r="H16" s="88">
        <f t="shared" si="0"/>
        <v>0</v>
      </c>
    </row>
    <row r="17" spans="2:8" x14ac:dyDescent="0.2">
      <c r="B17" s="114" t="s">
        <v>260</v>
      </c>
      <c r="C17" s="91"/>
      <c r="D17" s="94"/>
      <c r="E17" s="88">
        <f>C17+D17</f>
        <v>0</v>
      </c>
      <c r="F17" s="94"/>
      <c r="G17" s="94"/>
      <c r="H17" s="88">
        <f t="shared" si="0"/>
        <v>0</v>
      </c>
    </row>
    <row r="18" spans="2:8" x14ac:dyDescent="0.2">
      <c r="B18" s="114" t="s">
        <v>261</v>
      </c>
      <c r="C18" s="91"/>
      <c r="D18" s="94"/>
      <c r="E18" s="88">
        <f>C18+D18</f>
        <v>0</v>
      </c>
      <c r="F18" s="94"/>
      <c r="G18" s="94"/>
      <c r="H18" s="88">
        <f t="shared" si="0"/>
        <v>0</v>
      </c>
    </row>
    <row r="19" spans="2:8" x14ac:dyDescent="0.2">
      <c r="B19" s="113" t="s">
        <v>262</v>
      </c>
      <c r="C19" s="91"/>
      <c r="D19" s="94"/>
      <c r="E19" s="88">
        <f>C19+D19</f>
        <v>0</v>
      </c>
      <c r="F19" s="94"/>
      <c r="G19" s="94"/>
      <c r="H19" s="88">
        <f t="shared" si="0"/>
        <v>0</v>
      </c>
    </row>
    <row r="20" spans="2:8" s="119" customFormat="1" x14ac:dyDescent="0.2">
      <c r="B20" s="115"/>
      <c r="C20" s="116"/>
      <c r="D20" s="117"/>
      <c r="E20" s="117"/>
      <c r="F20" s="117"/>
      <c r="G20" s="117"/>
      <c r="H20" s="118"/>
    </row>
    <row r="21" spans="2:8" x14ac:dyDescent="0.2">
      <c r="B21" s="112" t="s">
        <v>263</v>
      </c>
      <c r="C21" s="91">
        <f>C22+C23+C24+C27+C28+C31</f>
        <v>96777233</v>
      </c>
      <c r="D21" s="91">
        <f>D22+D23+D24+D27+D28+D31</f>
        <v>0</v>
      </c>
      <c r="E21" s="91">
        <f>E22+E23+E24+E27+E28+E31</f>
        <v>96777233</v>
      </c>
      <c r="F21" s="91">
        <f>F22+F23+F24+F27+F28+F31</f>
        <v>15198535.93</v>
      </c>
      <c r="G21" s="91">
        <f>G22+G23+G24+G27+G28+G31</f>
        <v>15198535.93</v>
      </c>
      <c r="H21" s="94">
        <f t="shared" si="0"/>
        <v>81578697.069999993</v>
      </c>
    </row>
    <row r="22" spans="2:8" ht="18.75" customHeight="1" x14ac:dyDescent="0.2">
      <c r="B22" s="113" t="s">
        <v>253</v>
      </c>
      <c r="C22" s="91"/>
      <c r="D22" s="94"/>
      <c r="E22" s="88">
        <f>C22+D22</f>
        <v>0</v>
      </c>
      <c r="F22" s="94"/>
      <c r="G22" s="94"/>
      <c r="H22" s="88">
        <f t="shared" si="0"/>
        <v>0</v>
      </c>
    </row>
    <row r="23" spans="2:8" x14ac:dyDescent="0.2">
      <c r="B23" s="113" t="s">
        <v>254</v>
      </c>
      <c r="C23" s="91"/>
      <c r="D23" s="94"/>
      <c r="E23" s="88">
        <f>C23+D23</f>
        <v>0</v>
      </c>
      <c r="F23" s="94"/>
      <c r="G23" s="94"/>
      <c r="H23" s="88">
        <f t="shared" si="0"/>
        <v>0</v>
      </c>
    </row>
    <row r="24" spans="2:8" x14ac:dyDescent="0.2">
      <c r="B24" s="113" t="s">
        <v>255</v>
      </c>
      <c r="C24" s="87">
        <f>SUM(C25:C26)</f>
        <v>0</v>
      </c>
      <c r="D24" s="87">
        <f>SUM(D25:D26)</f>
        <v>0</v>
      </c>
      <c r="E24" s="87">
        <f>SUM(E25:E26)</f>
        <v>0</v>
      </c>
      <c r="F24" s="87">
        <f>SUM(F25:F26)</f>
        <v>0</v>
      </c>
      <c r="G24" s="87">
        <f>SUM(G25:G26)</f>
        <v>0</v>
      </c>
      <c r="H24" s="88">
        <f t="shared" si="0"/>
        <v>0</v>
      </c>
    </row>
    <row r="25" spans="2:8" x14ac:dyDescent="0.2">
      <c r="B25" s="114" t="s">
        <v>256</v>
      </c>
      <c r="C25" s="91"/>
      <c r="D25" s="94"/>
      <c r="E25" s="88">
        <f>C25+D25</f>
        <v>0</v>
      </c>
      <c r="F25" s="94"/>
      <c r="G25" s="94"/>
      <c r="H25" s="88">
        <f t="shared" si="0"/>
        <v>0</v>
      </c>
    </row>
    <row r="26" spans="2:8" x14ac:dyDescent="0.2">
      <c r="B26" s="114" t="s">
        <v>257</v>
      </c>
      <c r="C26" s="91"/>
      <c r="D26" s="94"/>
      <c r="E26" s="88">
        <f>C26+D26</f>
        <v>0</v>
      </c>
      <c r="F26" s="94"/>
      <c r="G26" s="94"/>
      <c r="H26" s="88">
        <f t="shared" si="0"/>
        <v>0</v>
      </c>
    </row>
    <row r="27" spans="2:8" x14ac:dyDescent="0.2">
      <c r="B27" s="113" t="s">
        <v>258</v>
      </c>
      <c r="C27" s="91">
        <v>96777233</v>
      </c>
      <c r="D27" s="94">
        <v>0</v>
      </c>
      <c r="E27" s="88">
        <f>C27+D27</f>
        <v>96777233</v>
      </c>
      <c r="F27" s="94">
        <v>15198535.93</v>
      </c>
      <c r="G27" s="94">
        <v>15198535.93</v>
      </c>
      <c r="H27" s="88">
        <f t="shared" si="0"/>
        <v>81578697.069999993</v>
      </c>
    </row>
    <row r="28" spans="2:8" ht="25.5" x14ac:dyDescent="0.2">
      <c r="B28" s="113" t="s">
        <v>259</v>
      </c>
      <c r="C28" s="87">
        <f>C29+C30</f>
        <v>0</v>
      </c>
      <c r="D28" s="87">
        <f>D29+D30</f>
        <v>0</v>
      </c>
      <c r="E28" s="87">
        <f>E29+E30</f>
        <v>0</v>
      </c>
      <c r="F28" s="87">
        <f>F29+F30</f>
        <v>0</v>
      </c>
      <c r="G28" s="87">
        <f>G29+G30</f>
        <v>0</v>
      </c>
      <c r="H28" s="88">
        <f t="shared" si="0"/>
        <v>0</v>
      </c>
    </row>
    <row r="29" spans="2:8" x14ac:dyDescent="0.2">
      <c r="B29" s="114" t="s">
        <v>260</v>
      </c>
      <c r="C29" s="91"/>
      <c r="D29" s="94"/>
      <c r="E29" s="88">
        <f>C29+D29</f>
        <v>0</v>
      </c>
      <c r="F29" s="94"/>
      <c r="G29" s="94"/>
      <c r="H29" s="88">
        <f t="shared" si="0"/>
        <v>0</v>
      </c>
    </row>
    <row r="30" spans="2:8" x14ac:dyDescent="0.2">
      <c r="B30" s="114" t="s">
        <v>261</v>
      </c>
      <c r="C30" s="91"/>
      <c r="D30" s="94"/>
      <c r="E30" s="88">
        <f>C30+D30</f>
        <v>0</v>
      </c>
      <c r="F30" s="94"/>
      <c r="G30" s="94"/>
      <c r="H30" s="88">
        <f t="shared" si="0"/>
        <v>0</v>
      </c>
    </row>
    <row r="31" spans="2:8" x14ac:dyDescent="0.2">
      <c r="B31" s="113" t="s">
        <v>262</v>
      </c>
      <c r="C31" s="91"/>
      <c r="D31" s="94"/>
      <c r="E31" s="88">
        <f>C31+D31</f>
        <v>0</v>
      </c>
      <c r="F31" s="94"/>
      <c r="G31" s="94"/>
      <c r="H31" s="88">
        <f t="shared" si="0"/>
        <v>0</v>
      </c>
    </row>
    <row r="32" spans="2:8" x14ac:dyDescent="0.2">
      <c r="B32" s="112" t="s">
        <v>264</v>
      </c>
      <c r="C32" s="91">
        <f t="shared" ref="C32:H32" si="1">C9+C21</f>
        <v>858313042.70000005</v>
      </c>
      <c r="D32" s="91">
        <f t="shared" si="1"/>
        <v>0</v>
      </c>
      <c r="E32" s="91">
        <f t="shared" si="1"/>
        <v>858313042.70000005</v>
      </c>
      <c r="F32" s="91">
        <f t="shared" si="1"/>
        <v>151844795.02000001</v>
      </c>
      <c r="G32" s="91">
        <f t="shared" si="1"/>
        <v>151844795.02000001</v>
      </c>
      <c r="H32" s="91">
        <f t="shared" si="1"/>
        <v>706468247.68000007</v>
      </c>
    </row>
    <row r="33" spans="2:8" ht="13.5" thickBot="1" x14ac:dyDescent="0.25">
      <c r="B33" s="120"/>
      <c r="C33" s="121"/>
      <c r="D33" s="122"/>
      <c r="E33" s="122"/>
      <c r="F33" s="122"/>
      <c r="G33" s="122"/>
      <c r="H33" s="122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N19"/>
  <sheetViews>
    <sheetView zoomScale="110" zoomScaleNormal="110" workbookViewId="0"/>
  </sheetViews>
  <sheetFormatPr baseColWidth="10" defaultColWidth="8" defaultRowHeight="10.5" x14ac:dyDescent="0.25"/>
  <cols>
    <col min="1" max="1" width="8" style="125"/>
    <col min="2" max="2" width="9" style="125" customWidth="1"/>
    <col min="3" max="3" width="5.140625" style="125" customWidth="1"/>
    <col min="4" max="4" width="3.85546875" style="125" customWidth="1"/>
    <col min="5" max="5" width="11.5703125" style="125" customWidth="1"/>
    <col min="6" max="6" width="6.42578125" style="125" customWidth="1"/>
    <col min="7" max="7" width="21.85546875" style="125" customWidth="1"/>
    <col min="8" max="8" width="2.5703125" style="125" customWidth="1"/>
    <col min="9" max="9" width="18" style="125" customWidth="1"/>
    <col min="10" max="10" width="1.42578125" style="125" customWidth="1"/>
    <col min="11" max="11" width="6.28515625" style="125" customWidth="1"/>
    <col min="12" max="12" width="5.140625" style="125" customWidth="1"/>
    <col min="13" max="13" width="7.7109375" style="125" customWidth="1"/>
    <col min="14" max="14" width="1.7109375" style="125" customWidth="1"/>
    <col min="15" max="16384" width="8" style="125"/>
  </cols>
  <sheetData>
    <row r="2" spans="2:13" ht="14.25" customHeight="1" x14ac:dyDescent="0.25">
      <c r="B2" s="123"/>
      <c r="C2" s="123"/>
      <c r="D2" s="123"/>
      <c r="E2" s="124" t="s">
        <v>265</v>
      </c>
      <c r="F2" s="124"/>
      <c r="G2" s="124"/>
      <c r="H2" s="124"/>
      <c r="I2" s="124"/>
      <c r="J2" s="124"/>
      <c r="K2" s="124"/>
    </row>
    <row r="3" spans="2:13" ht="13.7" customHeight="1" x14ac:dyDescent="0.25">
      <c r="B3" s="123"/>
      <c r="C3" s="123"/>
      <c r="D3" s="123"/>
      <c r="E3" s="124" t="s">
        <v>266</v>
      </c>
      <c r="F3" s="124"/>
      <c r="G3" s="124"/>
      <c r="H3" s="124"/>
      <c r="I3" s="124"/>
      <c r="J3" s="124"/>
      <c r="K3" s="124"/>
    </row>
    <row r="4" spans="2:13" ht="13.7" customHeight="1" x14ac:dyDescent="0.25">
      <c r="B4" s="123"/>
      <c r="C4" s="123"/>
      <c r="D4" s="123"/>
      <c r="E4" s="124" t="s">
        <v>267</v>
      </c>
      <c r="F4" s="124"/>
      <c r="G4" s="124"/>
      <c r="H4" s="124"/>
      <c r="I4" s="124"/>
      <c r="J4" s="124"/>
      <c r="K4" s="124"/>
    </row>
    <row r="5" spans="2:13" ht="12.95" customHeight="1" x14ac:dyDescent="0.25">
      <c r="B5" s="123"/>
      <c r="C5" s="123"/>
      <c r="D5" s="123"/>
      <c r="E5" s="126"/>
      <c r="F5" s="126"/>
      <c r="G5" s="126"/>
      <c r="H5" s="126"/>
      <c r="I5" s="126"/>
      <c r="J5" s="126"/>
      <c r="K5" s="126"/>
      <c r="L5" s="126"/>
    </row>
    <row r="6" spans="2:13" ht="12.95" customHeight="1" x14ac:dyDescent="0.25">
      <c r="B6" s="123"/>
      <c r="C6" s="123"/>
      <c r="D6" s="123"/>
    </row>
    <row r="7" spans="2:13" ht="12.95" customHeight="1" x14ac:dyDescent="0.2">
      <c r="B7" s="127"/>
      <c r="C7" s="127"/>
      <c r="D7" s="128" t="s">
        <v>268</v>
      </c>
      <c r="E7" s="128"/>
      <c r="F7" s="128"/>
      <c r="G7" s="128"/>
      <c r="H7" s="128"/>
      <c r="I7" s="128"/>
      <c r="J7" s="128"/>
      <c r="K7" s="128"/>
      <c r="L7" s="129"/>
      <c r="M7" s="129"/>
    </row>
    <row r="8" spans="2:13" ht="13.35" customHeight="1" x14ac:dyDescent="0.25"/>
    <row r="9" spans="2:13" ht="15" customHeight="1" x14ac:dyDescent="0.25">
      <c r="B9" s="130" t="s">
        <v>269</v>
      </c>
      <c r="C9" s="130"/>
      <c r="D9" s="130"/>
      <c r="E9" s="130"/>
      <c r="F9" s="130"/>
      <c r="G9" s="131" t="s">
        <v>270</v>
      </c>
      <c r="H9" s="131"/>
      <c r="I9" s="131" t="s">
        <v>271</v>
      </c>
      <c r="J9" s="131" t="s">
        <v>272</v>
      </c>
      <c r="K9" s="131"/>
      <c r="L9" s="131"/>
      <c r="M9" s="131"/>
    </row>
    <row r="10" spans="2:13" ht="15" customHeight="1" x14ac:dyDescent="0.25">
      <c r="B10" s="130"/>
      <c r="C10" s="130"/>
      <c r="D10" s="130"/>
      <c r="E10" s="130"/>
      <c r="F10" s="130"/>
      <c r="G10" s="131"/>
      <c r="H10" s="131"/>
      <c r="I10" s="131"/>
      <c r="J10" s="131"/>
      <c r="K10" s="131"/>
      <c r="L10" s="131"/>
      <c r="M10" s="131"/>
    </row>
    <row r="11" spans="2:13" ht="15" customHeight="1" x14ac:dyDescent="0.25">
      <c r="B11" s="132" t="s">
        <v>273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</row>
    <row r="12" spans="2:13" ht="15" customHeight="1" x14ac:dyDescent="0.25">
      <c r="B12" s="133" t="s">
        <v>274</v>
      </c>
      <c r="C12" s="133"/>
      <c r="D12" s="133"/>
      <c r="E12" s="133"/>
      <c r="F12" s="133"/>
      <c r="G12" s="134">
        <v>0</v>
      </c>
      <c r="H12" s="135">
        <v>24750000</v>
      </c>
      <c r="I12" s="135"/>
      <c r="J12" s="135">
        <v>-24750000</v>
      </c>
      <c r="K12" s="135"/>
      <c r="L12" s="135"/>
      <c r="M12" s="135"/>
    </row>
    <row r="13" spans="2:13" ht="15" customHeight="1" x14ac:dyDescent="0.25">
      <c r="B13" s="132" t="s">
        <v>275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2:13" ht="15" customHeight="1" x14ac:dyDescent="0.25"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</row>
    <row r="15" spans="2:13" ht="15" customHeight="1" x14ac:dyDescent="0.25">
      <c r="B15" s="136" t="s">
        <v>276</v>
      </c>
      <c r="C15" s="136"/>
      <c r="D15" s="136"/>
      <c r="E15" s="136"/>
      <c r="F15" s="136"/>
      <c r="G15" s="137">
        <v>0</v>
      </c>
      <c r="H15" s="138">
        <v>0</v>
      </c>
      <c r="I15" s="138"/>
      <c r="J15" s="138">
        <v>0</v>
      </c>
      <c r="K15" s="138"/>
      <c r="L15" s="138"/>
      <c r="M15" s="138"/>
    </row>
    <row r="16" spans="2:13" ht="15" customHeight="1" x14ac:dyDescent="0.25">
      <c r="B16" s="139" t="s">
        <v>277</v>
      </c>
      <c r="C16" s="139"/>
      <c r="D16" s="139"/>
      <c r="E16" s="139"/>
      <c r="F16" s="139"/>
      <c r="G16" s="140">
        <v>0</v>
      </c>
      <c r="H16" s="141">
        <v>24750000</v>
      </c>
      <c r="I16" s="141"/>
      <c r="J16" s="141">
        <v>-24750000</v>
      </c>
      <c r="K16" s="141"/>
      <c r="L16" s="141"/>
      <c r="M16" s="141"/>
    </row>
    <row r="19" spans="2:14" ht="13.7" customHeight="1" x14ac:dyDescent="0.25"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</row>
  </sheetData>
  <mergeCells count="23">
    <mergeCell ref="B19:N19"/>
    <mergeCell ref="B13:M14"/>
    <mergeCell ref="B15:F15"/>
    <mergeCell ref="H15:I15"/>
    <mergeCell ref="J15:M15"/>
    <mergeCell ref="B16:F16"/>
    <mergeCell ref="H16:I16"/>
    <mergeCell ref="J16:M16"/>
    <mergeCell ref="B9:F10"/>
    <mergeCell ref="G9:H10"/>
    <mergeCell ref="I9:I10"/>
    <mergeCell ref="J9:M10"/>
    <mergeCell ref="B11:M11"/>
    <mergeCell ref="B12:F12"/>
    <mergeCell ref="H12:I12"/>
    <mergeCell ref="J12:M12"/>
    <mergeCell ref="B2:D6"/>
    <mergeCell ref="E2:K2"/>
    <mergeCell ref="E3:K3"/>
    <mergeCell ref="E4:K4"/>
    <mergeCell ref="E5:L5"/>
    <mergeCell ref="B7:C7"/>
    <mergeCell ref="D7:K7"/>
  </mergeCells>
  <pageMargins left="0.39" right="0.39" top="0.39" bottom="0.39" header="0" footer="0"/>
  <pageSetup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2:M20"/>
  <sheetViews>
    <sheetView workbookViewId="0">
      <selection activeCell="B2" sqref="B2:D6"/>
    </sheetView>
  </sheetViews>
  <sheetFormatPr baseColWidth="10" defaultColWidth="8" defaultRowHeight="10.5" x14ac:dyDescent="0.25"/>
  <cols>
    <col min="1" max="1" width="8" style="125"/>
    <col min="2" max="2" width="9" style="125" customWidth="1"/>
    <col min="3" max="3" width="5.140625" style="125" customWidth="1"/>
    <col min="4" max="4" width="3.85546875" style="125" customWidth="1"/>
    <col min="5" max="5" width="11.5703125" style="125" customWidth="1"/>
    <col min="6" max="6" width="10.28515625" style="125" customWidth="1"/>
    <col min="7" max="7" width="6.42578125" style="125" customWidth="1"/>
    <col min="8" max="8" width="21.85546875" style="125" customWidth="1"/>
    <col min="9" max="9" width="10.28515625" style="125" customWidth="1"/>
    <col min="10" max="10" width="7.7109375" style="125" customWidth="1"/>
    <col min="11" max="11" width="5.140625" style="125" customWidth="1"/>
    <col min="12" max="12" width="7.7109375" style="125" customWidth="1"/>
    <col min="13" max="13" width="1.7109375" style="125" customWidth="1"/>
    <col min="14" max="16384" width="8" style="125"/>
  </cols>
  <sheetData>
    <row r="2" spans="2:12" ht="12.75" customHeight="1" x14ac:dyDescent="0.25">
      <c r="B2" s="123"/>
      <c r="C2" s="123"/>
      <c r="D2" s="123"/>
      <c r="E2" s="124" t="s">
        <v>265</v>
      </c>
      <c r="F2" s="124"/>
      <c r="G2" s="124"/>
      <c r="H2" s="124"/>
      <c r="I2" s="124"/>
      <c r="J2" s="124"/>
    </row>
    <row r="3" spans="2:12" ht="12.75" customHeight="1" x14ac:dyDescent="0.25">
      <c r="B3" s="123"/>
      <c r="C3" s="123"/>
      <c r="D3" s="123"/>
      <c r="E3" s="124" t="s">
        <v>293</v>
      </c>
      <c r="F3" s="124"/>
      <c r="G3" s="124"/>
      <c r="H3" s="124"/>
      <c r="I3" s="124"/>
      <c r="J3" s="124"/>
    </row>
    <row r="4" spans="2:12" ht="12.75" customHeight="1" x14ac:dyDescent="0.25">
      <c r="B4" s="123"/>
      <c r="C4" s="123"/>
      <c r="D4" s="123"/>
      <c r="E4" s="124" t="s">
        <v>267</v>
      </c>
      <c r="F4" s="124"/>
      <c r="G4" s="124"/>
      <c r="H4" s="124"/>
      <c r="I4" s="124"/>
      <c r="J4" s="124"/>
    </row>
    <row r="5" spans="2:12" ht="12.95" customHeight="1" x14ac:dyDescent="0.25">
      <c r="B5" s="123"/>
      <c r="C5" s="123"/>
      <c r="D5" s="123"/>
      <c r="E5" s="126"/>
      <c r="F5" s="126"/>
      <c r="G5" s="126"/>
      <c r="H5" s="126"/>
      <c r="I5" s="126"/>
      <c r="J5" s="126"/>
      <c r="K5" s="126"/>
    </row>
    <row r="6" spans="2:12" ht="12.95" customHeight="1" x14ac:dyDescent="0.25">
      <c r="B6" s="123"/>
      <c r="C6" s="123"/>
      <c r="D6" s="123"/>
    </row>
    <row r="7" spans="2:12" ht="12.95" customHeight="1" x14ac:dyDescent="0.2">
      <c r="B7" s="127"/>
      <c r="C7" s="127"/>
      <c r="D7" s="128" t="s">
        <v>268</v>
      </c>
      <c r="E7" s="128"/>
      <c r="F7" s="128"/>
      <c r="G7" s="128"/>
      <c r="H7" s="128"/>
      <c r="I7" s="128"/>
      <c r="J7" s="128"/>
      <c r="K7" s="129"/>
      <c r="L7" s="129"/>
    </row>
    <row r="8" spans="2:12" ht="13.35" customHeight="1" x14ac:dyDescent="0.25"/>
    <row r="9" spans="2:12" ht="13.7" customHeight="1" x14ac:dyDescent="0.2">
      <c r="B9" s="154" t="s">
        <v>269</v>
      </c>
      <c r="C9" s="154"/>
      <c r="D9" s="154"/>
      <c r="E9" s="154"/>
      <c r="F9" s="154"/>
      <c r="G9" s="155" t="s">
        <v>10</v>
      </c>
      <c r="H9" s="155"/>
      <c r="I9" s="155" t="s">
        <v>161</v>
      </c>
      <c r="J9" s="155"/>
      <c r="K9" s="155"/>
      <c r="L9" s="155"/>
    </row>
    <row r="10" spans="2:12" ht="13.7" customHeight="1" x14ac:dyDescent="0.25">
      <c r="B10" s="132" t="s">
        <v>273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</row>
    <row r="11" spans="2:12" ht="13.7" customHeight="1" x14ac:dyDescent="0.25">
      <c r="B11" s="136" t="s">
        <v>294</v>
      </c>
      <c r="C11" s="136"/>
      <c r="D11" s="136"/>
      <c r="E11" s="136"/>
      <c r="F11" s="136"/>
      <c r="G11" s="136"/>
      <c r="H11" s="137">
        <v>1204712.3400000001</v>
      </c>
      <c r="I11" s="138">
        <v>1204712.3400000001</v>
      </c>
      <c r="J11" s="138"/>
      <c r="K11" s="138"/>
      <c r="L11" s="138"/>
    </row>
    <row r="12" spans="2:12" ht="13.7" customHeight="1" x14ac:dyDescent="0.25">
      <c r="B12" s="136" t="s">
        <v>295</v>
      </c>
      <c r="C12" s="136"/>
      <c r="D12" s="136"/>
      <c r="E12" s="136"/>
      <c r="F12" s="136"/>
      <c r="G12" s="136"/>
      <c r="H12" s="137">
        <v>9675377.7899999991</v>
      </c>
      <c r="I12" s="138">
        <v>9675377.7899999991</v>
      </c>
      <c r="J12" s="138"/>
      <c r="K12" s="138"/>
      <c r="L12" s="138"/>
    </row>
    <row r="13" spans="2:12" ht="13.7" customHeight="1" x14ac:dyDescent="0.25">
      <c r="B13" s="139" t="s">
        <v>296</v>
      </c>
      <c r="C13" s="139"/>
      <c r="D13" s="139"/>
      <c r="E13" s="139"/>
      <c r="F13" s="139"/>
      <c r="G13" s="139"/>
      <c r="H13" s="140">
        <v>10880090.130000001</v>
      </c>
      <c r="I13" s="141">
        <v>10880090.130000001</v>
      </c>
      <c r="J13" s="141"/>
      <c r="K13" s="141"/>
      <c r="L13" s="141"/>
    </row>
    <row r="14" spans="2:12" ht="7.5" customHeight="1" x14ac:dyDescent="0.25">
      <c r="B14" s="132" t="s">
        <v>275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2:12" ht="12.95" customHeight="1" x14ac:dyDescent="0.25"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</row>
    <row r="16" spans="2:12" ht="13.7" customHeight="1" x14ac:dyDescent="0.25">
      <c r="B16" s="139" t="s">
        <v>297</v>
      </c>
      <c r="C16" s="139"/>
      <c r="D16" s="139"/>
      <c r="E16" s="139"/>
      <c r="F16" s="139"/>
      <c r="G16" s="139"/>
      <c r="H16" s="140">
        <v>0</v>
      </c>
      <c r="I16" s="141">
        <v>0</v>
      </c>
      <c r="J16" s="141"/>
      <c r="K16" s="141"/>
      <c r="L16" s="141"/>
    </row>
    <row r="17" spans="2:13" ht="13.7" customHeight="1" x14ac:dyDescent="0.25">
      <c r="B17" s="139" t="s">
        <v>277</v>
      </c>
      <c r="C17" s="139"/>
      <c r="D17" s="139"/>
      <c r="E17" s="139"/>
      <c r="F17" s="139"/>
      <c r="G17" s="139"/>
      <c r="H17" s="140">
        <v>10880090.130000001</v>
      </c>
      <c r="I17" s="141">
        <v>10880090.130000001</v>
      </c>
      <c r="J17" s="141"/>
      <c r="K17" s="141"/>
      <c r="L17" s="141"/>
    </row>
    <row r="18" spans="2:13" ht="408.95" customHeight="1" x14ac:dyDescent="0.25"/>
    <row r="19" spans="2:13" ht="76.900000000000006" customHeight="1" x14ac:dyDescent="0.25"/>
    <row r="20" spans="2:13" ht="13.7" customHeight="1" x14ac:dyDescent="0.25">
      <c r="B20" s="142" t="s">
        <v>298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</sheetData>
  <mergeCells count="23">
    <mergeCell ref="B17:G17"/>
    <mergeCell ref="I17:L17"/>
    <mergeCell ref="B20:M20"/>
    <mergeCell ref="B12:G12"/>
    <mergeCell ref="I12:L12"/>
    <mergeCell ref="B13:G13"/>
    <mergeCell ref="I13:L13"/>
    <mergeCell ref="B14:L15"/>
    <mergeCell ref="B16:G16"/>
    <mergeCell ref="I16:L16"/>
    <mergeCell ref="B9:F9"/>
    <mergeCell ref="G9:H9"/>
    <mergeCell ref="I9:L9"/>
    <mergeCell ref="B10:L10"/>
    <mergeCell ref="B11:G11"/>
    <mergeCell ref="I11:L11"/>
    <mergeCell ref="B2:D6"/>
    <mergeCell ref="E2:J2"/>
    <mergeCell ref="E3:J3"/>
    <mergeCell ref="E4:J4"/>
    <mergeCell ref="E5:K5"/>
    <mergeCell ref="B7:C7"/>
    <mergeCell ref="D7:J7"/>
  </mergeCells>
  <pageMargins left="0.39" right="0.39" top="0.39" bottom="0.39" header="0" footer="0"/>
  <pageSetup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2:N26"/>
  <sheetViews>
    <sheetView workbookViewId="0">
      <selection activeCell="F4" sqref="F4:J4"/>
    </sheetView>
  </sheetViews>
  <sheetFormatPr baseColWidth="10" defaultColWidth="8" defaultRowHeight="10.5" x14ac:dyDescent="0.25"/>
  <cols>
    <col min="1" max="1" width="8" style="125"/>
    <col min="2" max="2" width="3.28515625" style="125" customWidth="1"/>
    <col min="3" max="3" width="5.7109375" style="125" customWidth="1"/>
    <col min="4" max="4" width="5.140625" style="125" customWidth="1"/>
    <col min="5" max="5" width="3.85546875" style="125" customWidth="1"/>
    <col min="6" max="6" width="11.5703125" style="125" customWidth="1"/>
    <col min="7" max="7" width="25.7109375" style="125" customWidth="1"/>
    <col min="8" max="8" width="16.7109375" style="125" customWidth="1"/>
    <col min="9" max="9" width="6.42578125" style="125" customWidth="1"/>
    <col min="10" max="10" width="7.7109375" style="125" customWidth="1"/>
    <col min="11" max="12" width="2.5703125" style="125" customWidth="1"/>
    <col min="13" max="13" width="7.7109375" style="125" customWidth="1"/>
    <col min="14" max="14" width="6.85546875" style="125" customWidth="1"/>
    <col min="15" max="15" width="25.28515625" style="125" customWidth="1"/>
    <col min="16" max="16384" width="8" style="125"/>
  </cols>
  <sheetData>
    <row r="2" spans="2:14" ht="13.7" customHeight="1" x14ac:dyDescent="0.25">
      <c r="B2" s="123"/>
      <c r="C2" s="123"/>
      <c r="D2" s="123"/>
      <c r="E2" s="123"/>
      <c r="F2" s="124" t="s">
        <v>265</v>
      </c>
      <c r="G2" s="124"/>
      <c r="H2" s="124"/>
      <c r="I2" s="124"/>
      <c r="J2" s="124"/>
    </row>
    <row r="3" spans="2:14" ht="13.7" customHeight="1" x14ac:dyDescent="0.25">
      <c r="B3" s="123"/>
      <c r="C3" s="123"/>
      <c r="D3" s="123"/>
      <c r="E3" s="123"/>
      <c r="F3" s="124" t="s">
        <v>278</v>
      </c>
      <c r="G3" s="124"/>
      <c r="H3" s="124"/>
      <c r="I3" s="124"/>
      <c r="J3" s="124"/>
    </row>
    <row r="4" spans="2:14" ht="13.7" customHeight="1" x14ac:dyDescent="0.25">
      <c r="B4" s="123"/>
      <c r="C4" s="123"/>
      <c r="D4" s="123"/>
      <c r="E4" s="123"/>
      <c r="F4" s="124" t="s">
        <v>267</v>
      </c>
      <c r="G4" s="124"/>
      <c r="H4" s="124"/>
      <c r="I4" s="124"/>
      <c r="J4" s="124"/>
    </row>
    <row r="5" spans="2:14" ht="12.95" customHeight="1" x14ac:dyDescent="0.2">
      <c r="B5" s="127"/>
      <c r="C5" s="127"/>
      <c r="D5" s="127"/>
      <c r="E5" s="128" t="s">
        <v>268</v>
      </c>
      <c r="F5" s="128"/>
      <c r="G5" s="128"/>
      <c r="H5" s="128"/>
      <c r="I5" s="128"/>
      <c r="J5" s="128"/>
      <c r="K5" s="143"/>
      <c r="L5" s="143"/>
      <c r="M5" s="129"/>
    </row>
    <row r="6" spans="2:14" ht="40.9" customHeight="1" x14ac:dyDescent="0.25">
      <c r="B6" s="144" t="s">
        <v>268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2:14" ht="7.5" customHeight="1" x14ac:dyDescent="0.25"/>
    <row r="8" spans="2:14" ht="9.6" customHeight="1" x14ac:dyDescent="0.25">
      <c r="C8" s="139" t="s">
        <v>279</v>
      </c>
      <c r="D8" s="139"/>
      <c r="E8" s="139"/>
      <c r="F8" s="139"/>
      <c r="G8" s="139"/>
      <c r="H8" s="140">
        <v>1454279498.53</v>
      </c>
      <c r="I8" s="141">
        <v>399418607.56999999</v>
      </c>
      <c r="J8" s="141"/>
      <c r="K8" s="141"/>
      <c r="L8" s="141">
        <v>399418607.56999999</v>
      </c>
      <c r="M8" s="141"/>
      <c r="N8" s="141"/>
    </row>
    <row r="9" spans="2:14" ht="9.9499999999999993" customHeight="1" x14ac:dyDescent="0.25">
      <c r="C9" s="145" t="s">
        <v>280</v>
      </c>
      <c r="D9" s="145"/>
      <c r="E9" s="145"/>
      <c r="F9" s="145"/>
      <c r="G9" s="145"/>
      <c r="H9" s="146">
        <v>1454279498.53</v>
      </c>
      <c r="I9" s="147">
        <v>399418607.56999999</v>
      </c>
      <c r="J9" s="147"/>
      <c r="K9" s="147"/>
      <c r="L9" s="147">
        <v>399418607.56999999</v>
      </c>
      <c r="M9" s="147"/>
      <c r="N9" s="147"/>
    </row>
    <row r="10" spans="2:14" ht="9.9499999999999993" customHeight="1" x14ac:dyDescent="0.25">
      <c r="C10" s="145" t="s">
        <v>281</v>
      </c>
      <c r="D10" s="145"/>
      <c r="E10" s="145"/>
      <c r="F10" s="145"/>
      <c r="G10" s="145"/>
      <c r="H10" s="146">
        <v>0</v>
      </c>
      <c r="I10" s="147">
        <v>0</v>
      </c>
      <c r="J10" s="147"/>
      <c r="K10" s="147"/>
      <c r="L10" s="147">
        <v>0</v>
      </c>
      <c r="M10" s="147"/>
      <c r="N10" s="147"/>
    </row>
    <row r="11" spans="2:14" ht="9.9499999999999993" customHeight="1" x14ac:dyDescent="0.25">
      <c r="C11" s="139" t="s">
        <v>282</v>
      </c>
      <c r="D11" s="139"/>
      <c r="E11" s="139"/>
      <c r="F11" s="139"/>
      <c r="G11" s="139"/>
      <c r="H11" s="140">
        <v>1468449293.5999999</v>
      </c>
      <c r="I11" s="141">
        <v>244345826.34999999</v>
      </c>
      <c r="J11" s="141"/>
      <c r="K11" s="141"/>
      <c r="L11" s="141">
        <v>241188061.27000001</v>
      </c>
      <c r="M11" s="141"/>
      <c r="N11" s="141"/>
    </row>
    <row r="12" spans="2:14" ht="9.9499999999999993" customHeight="1" x14ac:dyDescent="0.25">
      <c r="C12" s="145" t="s">
        <v>283</v>
      </c>
      <c r="D12" s="145"/>
      <c r="E12" s="145"/>
      <c r="F12" s="145"/>
      <c r="G12" s="145"/>
      <c r="H12" s="146">
        <v>1468449293.5999999</v>
      </c>
      <c r="I12" s="147">
        <v>244345826.34999999</v>
      </c>
      <c r="J12" s="147"/>
      <c r="K12" s="147"/>
      <c r="L12" s="147">
        <v>241188061.27000001</v>
      </c>
      <c r="M12" s="147"/>
      <c r="N12" s="147"/>
    </row>
    <row r="13" spans="2:14" ht="9.9499999999999993" customHeight="1" x14ac:dyDescent="0.25">
      <c r="C13" s="145" t="s">
        <v>284</v>
      </c>
      <c r="D13" s="145"/>
      <c r="E13" s="145"/>
      <c r="F13" s="145"/>
      <c r="G13" s="145"/>
      <c r="H13" s="146">
        <v>0</v>
      </c>
      <c r="I13" s="147">
        <v>0</v>
      </c>
      <c r="J13" s="147"/>
      <c r="K13" s="147"/>
      <c r="L13" s="147">
        <v>0</v>
      </c>
      <c r="M13" s="147"/>
      <c r="N13" s="147"/>
    </row>
    <row r="14" spans="2:14" ht="9.9499999999999993" customHeight="1" x14ac:dyDescent="0.25">
      <c r="C14" s="139" t="s">
        <v>285</v>
      </c>
      <c r="D14" s="139"/>
      <c r="E14" s="139"/>
      <c r="F14" s="139"/>
      <c r="G14" s="139"/>
      <c r="H14" s="140">
        <v>-14169795.07</v>
      </c>
      <c r="I14" s="141">
        <v>155072781.22</v>
      </c>
      <c r="J14" s="141"/>
      <c r="K14" s="141"/>
      <c r="L14" s="141">
        <v>158230546.30000001</v>
      </c>
      <c r="M14" s="141"/>
      <c r="N14" s="141"/>
    </row>
    <row r="15" spans="2:14" ht="20.65" customHeight="1" x14ac:dyDescent="0.25"/>
    <row r="16" spans="2:14" ht="34.35" customHeight="1" x14ac:dyDescent="0.2">
      <c r="B16" s="148" t="s">
        <v>6</v>
      </c>
      <c r="C16" s="148"/>
      <c r="D16" s="148"/>
      <c r="E16" s="148"/>
      <c r="F16" s="148"/>
      <c r="G16" s="148"/>
      <c r="H16" s="149" t="s">
        <v>286</v>
      </c>
      <c r="I16" s="150" t="s">
        <v>10</v>
      </c>
      <c r="J16" s="150"/>
      <c r="K16" s="150"/>
      <c r="L16" s="150" t="s">
        <v>161</v>
      </c>
      <c r="M16" s="150"/>
      <c r="N16" s="150"/>
    </row>
    <row r="17" spans="2:14" ht="9.6" customHeight="1" x14ac:dyDescent="0.25">
      <c r="C17" s="151" t="s">
        <v>287</v>
      </c>
      <c r="D17" s="151"/>
      <c r="E17" s="151"/>
      <c r="F17" s="151"/>
      <c r="G17" s="151"/>
      <c r="H17" s="152">
        <v>-14169795.07</v>
      </c>
      <c r="I17" s="153">
        <v>155072781.22</v>
      </c>
      <c r="J17" s="153"/>
      <c r="K17" s="153"/>
      <c r="L17" s="153">
        <v>158230546.30000001</v>
      </c>
      <c r="M17" s="153"/>
      <c r="N17" s="153"/>
    </row>
    <row r="18" spans="2:14" ht="9.75" customHeight="1" x14ac:dyDescent="0.25">
      <c r="C18" s="151" t="s">
        <v>288</v>
      </c>
      <c r="D18" s="151"/>
      <c r="E18" s="151"/>
      <c r="F18" s="151"/>
      <c r="G18" s="151"/>
      <c r="H18" s="152">
        <v>168284881.59</v>
      </c>
      <c r="I18" s="153">
        <v>10880090.130000001</v>
      </c>
      <c r="J18" s="153"/>
      <c r="K18" s="153"/>
      <c r="L18" s="153">
        <v>10880090.130000001</v>
      </c>
      <c r="M18" s="153"/>
      <c r="N18" s="153"/>
    </row>
    <row r="19" spans="2:14" ht="9.75" customHeight="1" x14ac:dyDescent="0.25">
      <c r="C19" s="151" t="s">
        <v>289</v>
      </c>
      <c r="D19" s="151"/>
      <c r="E19" s="151"/>
      <c r="F19" s="151"/>
      <c r="G19" s="151"/>
      <c r="H19" s="152">
        <v>-182454676.66</v>
      </c>
      <c r="I19" s="153">
        <v>144192691.09</v>
      </c>
      <c r="J19" s="153"/>
      <c r="K19" s="153"/>
      <c r="L19" s="153">
        <v>147350456.16999999</v>
      </c>
      <c r="M19" s="153"/>
      <c r="N19" s="153"/>
    </row>
    <row r="20" spans="2:14" ht="20.65" customHeight="1" x14ac:dyDescent="0.25"/>
    <row r="21" spans="2:14" ht="34.35" customHeight="1" x14ac:dyDescent="0.2">
      <c r="B21" s="148" t="s">
        <v>6</v>
      </c>
      <c r="C21" s="148"/>
      <c r="D21" s="148"/>
      <c r="E21" s="148"/>
      <c r="F21" s="148"/>
      <c r="G21" s="148"/>
      <c r="H21" s="149" t="s">
        <v>286</v>
      </c>
      <c r="I21" s="150" t="s">
        <v>10</v>
      </c>
      <c r="J21" s="150"/>
      <c r="K21" s="150"/>
      <c r="L21" s="150" t="s">
        <v>161</v>
      </c>
      <c r="M21" s="150"/>
      <c r="N21" s="150"/>
    </row>
    <row r="22" spans="2:14" ht="9.6" customHeight="1" x14ac:dyDescent="0.25">
      <c r="C22" s="151" t="s">
        <v>290</v>
      </c>
      <c r="D22" s="151"/>
      <c r="E22" s="151"/>
      <c r="F22" s="151"/>
      <c r="G22" s="151"/>
      <c r="H22" s="152">
        <v>0</v>
      </c>
      <c r="I22" s="153">
        <v>0</v>
      </c>
      <c r="J22" s="153"/>
      <c r="K22" s="153"/>
      <c r="L22" s="153">
        <v>0</v>
      </c>
      <c r="M22" s="153"/>
      <c r="N22" s="153"/>
    </row>
    <row r="23" spans="2:14" ht="9.75" customHeight="1" x14ac:dyDescent="0.25">
      <c r="C23" s="151" t="s">
        <v>291</v>
      </c>
      <c r="D23" s="151"/>
      <c r="E23" s="151"/>
      <c r="F23" s="151"/>
      <c r="G23" s="151"/>
      <c r="H23" s="152">
        <v>12079176.529999999</v>
      </c>
      <c r="I23" s="153">
        <v>24750000</v>
      </c>
      <c r="J23" s="153"/>
      <c r="K23" s="153"/>
      <c r="L23" s="153">
        <v>24750000</v>
      </c>
      <c r="M23" s="153"/>
      <c r="N23" s="153"/>
    </row>
    <row r="24" spans="2:14" ht="9.75" customHeight="1" x14ac:dyDescent="0.25">
      <c r="C24" s="151" t="s">
        <v>292</v>
      </c>
      <c r="D24" s="151"/>
      <c r="E24" s="151"/>
      <c r="F24" s="151"/>
      <c r="G24" s="151"/>
      <c r="H24" s="152">
        <v>-12079176.529999999</v>
      </c>
      <c r="I24" s="153">
        <v>-24750000</v>
      </c>
      <c r="J24" s="153"/>
      <c r="K24" s="153"/>
      <c r="L24" s="153">
        <v>-24750000</v>
      </c>
      <c r="M24" s="153"/>
      <c r="N24" s="153"/>
    </row>
    <row r="25" spans="2:14" ht="384.6" customHeight="1" x14ac:dyDescent="0.25"/>
    <row r="26" spans="2:14" ht="13.7" customHeight="1" x14ac:dyDescent="0.25"/>
  </sheetData>
  <mergeCells count="53">
    <mergeCell ref="C24:G24"/>
    <mergeCell ref="I24:K24"/>
    <mergeCell ref="L24:N24"/>
    <mergeCell ref="C22:G22"/>
    <mergeCell ref="I22:K22"/>
    <mergeCell ref="L22:N22"/>
    <mergeCell ref="C23:G23"/>
    <mergeCell ref="I23:K23"/>
    <mergeCell ref="L23:N23"/>
    <mergeCell ref="C19:G19"/>
    <mergeCell ref="I19:K19"/>
    <mergeCell ref="L19:N19"/>
    <mergeCell ref="B21:G21"/>
    <mergeCell ref="I21:K21"/>
    <mergeCell ref="L21:N21"/>
    <mergeCell ref="C17:G17"/>
    <mergeCell ref="I17:K17"/>
    <mergeCell ref="L17:N17"/>
    <mergeCell ref="C18:G18"/>
    <mergeCell ref="I18:K18"/>
    <mergeCell ref="L18:N18"/>
    <mergeCell ref="C14:G14"/>
    <mergeCell ref="I14:K14"/>
    <mergeCell ref="L14:N14"/>
    <mergeCell ref="B16:G16"/>
    <mergeCell ref="I16:K16"/>
    <mergeCell ref="L16:N16"/>
    <mergeCell ref="C12:G12"/>
    <mergeCell ref="I12:K12"/>
    <mergeCell ref="L12:N12"/>
    <mergeCell ref="C13:G13"/>
    <mergeCell ref="I13:K13"/>
    <mergeCell ref="L13:N13"/>
    <mergeCell ref="C10:G10"/>
    <mergeCell ref="I10:K10"/>
    <mergeCell ref="L10:N10"/>
    <mergeCell ref="C11:G11"/>
    <mergeCell ref="I11:K11"/>
    <mergeCell ref="L11:N11"/>
    <mergeCell ref="K5:L5"/>
    <mergeCell ref="B6:N6"/>
    <mergeCell ref="C8:G8"/>
    <mergeCell ref="I8:K8"/>
    <mergeCell ref="L8:N8"/>
    <mergeCell ref="C9:G9"/>
    <mergeCell ref="I9:K9"/>
    <mergeCell ref="L9:N9"/>
    <mergeCell ref="B2:E4"/>
    <mergeCell ref="F2:J2"/>
    <mergeCell ref="F3:J3"/>
    <mergeCell ref="F4:J4"/>
    <mergeCell ref="B5:D5"/>
    <mergeCell ref="E5:J5"/>
  </mergeCells>
  <pageMargins left="0.2" right="0.2" top="0.2" bottom="0.2" header="0" footer="0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F5_EAID</vt:lpstr>
      <vt:lpstr>F6b_EAEPED_CA</vt:lpstr>
      <vt:lpstr>F6a_EAEPED_COG</vt:lpstr>
      <vt:lpstr>F6c_EAEPED_CF</vt:lpstr>
      <vt:lpstr>F6d_EAEPED_CSP</vt:lpstr>
      <vt:lpstr>EN</vt:lpstr>
      <vt:lpstr>ID</vt:lpstr>
      <vt:lpstr>IPF</vt:lpstr>
      <vt:lpstr>'F5_EAID'!Títulos_a_imprimir</vt:lpstr>
      <vt:lpstr>'F6a_EAEPED_COG'!Títulos_a_imprimir</vt:lpstr>
      <vt:lpstr>'F6c_EAEPED_CF'!Títulos_a_imprimir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sofia</cp:lastModifiedBy>
  <dcterms:created xsi:type="dcterms:W3CDTF">2020-08-12T19:39:43Z</dcterms:created>
  <dcterms:modified xsi:type="dcterms:W3CDTF">2020-08-12T19:44:14Z</dcterms:modified>
</cp:coreProperties>
</file>