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805" activeTab="0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6d_EAEPED_CSP" sheetId="9" r:id="rId9"/>
  </sheets>
  <definedNames>
    <definedName name="_xlnm.Print_Area" localSheetId="6">'F6b_EAEPED_CA'!$B$1:$H$156</definedName>
    <definedName name="_xlnm.Print_Titles" localSheetId="0">'F1_ESF'!$2:$5</definedName>
    <definedName name="_xlnm.Print_Titles" localSheetId="4">'F5_EAID'!$2:$8</definedName>
    <definedName name="_xlnm.Print_Titles" localSheetId="5">'F6a_EAEPED_COG'!$2:$9</definedName>
    <definedName name="_xlnm.Print_Titles" localSheetId="7">'F6c_EAEPED_CF'!$2:$9</definedName>
  </definedNames>
  <calcPr fullCalcOnLoad="1"/>
</workbook>
</file>

<file path=xl/sharedStrings.xml><?xml version="1.0" encoding="utf-8"?>
<sst xmlns="http://schemas.openxmlformats.org/spreadsheetml/2006/main" count="803" uniqueCount="521">
  <si>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</si>
  <si>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</si>
  <si>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</si>
  <si>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</si>
  <si>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</si>
  <si>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</si>
  <si>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</si>
  <si>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</si>
  <si>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</si>
  <si>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</si>
  <si>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</si>
  <si>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</si>
  <si>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</si>
  <si>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</si>
  <si>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</si>
  <si>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</si>
  <si>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</si>
  <si>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</si>
  <si>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</si>
  <si>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</si>
  <si>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</si>
  <si>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</si>
  <si>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</si>
  <si>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</si>
  <si>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</si>
  <si>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</si>
  <si>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</si>
  <si>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</si>
  <si>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</si>
  <si>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</si>
  <si>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</si>
  <si>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</si>
  <si>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</si>
  <si>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</si>
  <si>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</si>
  <si>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</si>
  <si>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</si>
  <si>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</si>
  <si>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</si>
  <si>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</si>
  <si>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</si>
  <si>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</si>
  <si>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</si>
  <si>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</si>
  <si>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</si>
  <si>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</si>
  <si>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</si>
  <si>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</si>
  <si>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</si>
  <si>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</si>
  <si>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</si>
  <si>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</si>
  <si>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</si>
  <si>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</si>
  <si>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</si>
  <si>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</si>
  <si>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</si>
  <si>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</si>
  <si>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</si>
  <si>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</si>
  <si>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</si>
  <si>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</si>
  <si>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</si>
  <si>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</si>
  <si>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</si>
  <si>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</si>
  <si>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</si>
  <si>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</si>
  <si>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</si>
  <si>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</si>
  <si>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</si>
  <si>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</si>
  <si>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</si>
  <si>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</si>
  <si>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</si>
  <si>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</si>
  <si>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</si>
  <si>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</si>
  <si>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</si>
  <si>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</si>
  <si>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</si>
  <si>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</si>
  <si>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</si>
  <si>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</si>
  <si>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</si>
  <si>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</si>
  <si>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</si>
  <si>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</si>
  <si>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</si>
  <si>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</si>
  <si>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</si>
  <si>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</si>
  <si>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</si>
  <si>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</si>
  <si>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</si>
  <si>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</si>
  <si>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</si>
  <si>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</si>
  <si>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</si>
  <si>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</si>
  <si>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</si>
  <si>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</si>
  <si>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</si>
  <si>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</si>
  <si>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</si>
  <si>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</si>
  <si>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</si>
  <si>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</si>
  <si>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</si>
  <si>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</si>
  <si>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</si>
  <si>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</si>
  <si>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</si>
  <si>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</si>
  <si>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</si>
  <si>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</si>
  <si>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</si>
  <si>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</si>
  <si>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</si>
  <si>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</si>
  <si>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TEPIC NAYARIT (a)</t>
  </si>
  <si>
    <t>Al 31 de diciembre de 2021 y al 31 de Diciembre de 2022 (b)</t>
  </si>
  <si>
    <t>2022 (d)</t>
  </si>
  <si>
    <t>31 de diciembre de 2021 (e)</t>
  </si>
  <si>
    <t>Informe Analítico de la Deuda Pública y Otros Pasivos - LDF</t>
  </si>
  <si>
    <t>Del 1 de Enero al 31 de Diciembre de 2022 (b)</t>
  </si>
  <si>
    <t>Denominación de la Deuda Pública y Otros Pasivos</t>
  </si>
  <si>
    <t>Saldo al 31 de diciembre de 2021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</si>
  <si>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</si>
  <si>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</si>
  <si>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</si>
  <si>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</si>
  <si>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</si>
  <si>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</si>
  <si>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</si>
  <si>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</si>
  <si>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</si>
  <si>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</si>
  <si>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</si>
  <si>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</si>
  <si>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</si>
  <si>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</si>
  <si>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</si>
  <si>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</si>
  <si>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</si>
  <si>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</si>
  <si>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</si>
  <si>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</si>
  <si>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</si>
  <si>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</si>
  <si>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</si>
  <si>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</si>
  <si>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</si>
  <si>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</si>
  <si>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</si>
  <si>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</si>
  <si>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</si>
  <si>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</si>
  <si>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</si>
  <si>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</si>
  <si>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</si>
  <si>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</si>
  <si>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</si>
  <si>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</si>
  <si>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</si>
  <si>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</si>
  <si>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</si>
  <si>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</si>
  <si>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</si>
  <si>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</si>
  <si>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</si>
  <si>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</si>
  <si>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</si>
  <si>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</si>
  <si>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</si>
  <si>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</si>
  <si>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</si>
  <si>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</si>
  <si>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</si>
  <si>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</si>
  <si>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</si>
  <si>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</si>
  <si>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</si>
  <si>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</si>
  <si>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</si>
  <si>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</si>
  <si>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NO APLICA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</si>
  <si>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</si>
  <si>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</si>
  <si>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</si>
  <si>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</si>
  <si>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</si>
  <si>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</si>
  <si>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</si>
  <si>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</si>
  <si>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</si>
  <si>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</si>
  <si>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</si>
  <si>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</si>
  <si>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</si>
  <si>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</si>
  <si>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</si>
  <si>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</si>
  <si>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</si>
  <si>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</si>
  <si>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</si>
  <si>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</si>
  <si>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</si>
  <si>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</si>
  <si>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</si>
  <si>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</si>
  <si>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</si>
  <si>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</si>
  <si>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</si>
  <si>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</si>
  <si>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</si>
  <si>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</si>
  <si>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</si>
  <si>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</si>
  <si>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</si>
  <si>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</si>
  <si>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</si>
  <si>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</si>
  <si>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</si>
  <si>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</si>
  <si>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</si>
  <si>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</si>
  <si>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</si>
  <si>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</si>
  <si>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</si>
  <si>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</si>
  <si>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</si>
  <si>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</si>
  <si>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</si>
  <si>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</si>
  <si>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</si>
  <si>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</si>
  <si>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</si>
  <si>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</si>
  <si>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</si>
  <si>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</si>
  <si>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</si>
  <si>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</si>
  <si>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</si>
  <si>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</si>
  <si>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</si>
  <si>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</si>
  <si>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</si>
  <si>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</si>
  <si>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</si>
  <si>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</si>
  <si>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</si>
  <si>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</si>
  <si>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</si>
  <si>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</si>
  <si>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</si>
  <si>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</si>
  <si>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</si>
  <si>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</si>
  <si>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</si>
  <si>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</si>
  <si>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</si>
  <si>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</si>
  <si>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</si>
  <si>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</si>
  <si>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</si>
  <si>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</si>
  <si>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</si>
  <si>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</si>
  <si>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</si>
  <si>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</si>
  <si>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</si>
  <si>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</si>
  <si>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</si>
  <si>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</si>
  <si>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</si>
  <si>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</si>
  <si>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</si>
  <si>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</si>
  <si>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</si>
  <si>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</si>
  <si>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</si>
  <si>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</si>
  <si>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</si>
  <si>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</si>
  <si>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</si>
  <si>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</si>
  <si>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</si>
  <si>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</si>
  <si>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</si>
  <si>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</si>
  <si>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</si>
  <si>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</si>
  <si>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</si>
  <si>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</si>
  <si>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</si>
  <si>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</si>
  <si>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</si>
  <si>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</si>
  <si>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</si>
  <si>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</si>
  <si>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</si>
  <si>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</si>
  <si>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</si>
  <si>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</si>
  <si>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</si>
  <si>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</si>
  <si>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</si>
  <si>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</si>
  <si>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</si>
  <si>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</si>
  <si>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</si>
  <si>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</si>
  <si>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</si>
  <si>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</si>
  <si>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</si>
  <si>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</si>
  <si>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</si>
  <si>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</si>
  <si>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</si>
  <si>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</si>
  <si>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</si>
  <si>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</si>
  <si>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</si>
  <si>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</si>
  <si>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</si>
  <si>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</si>
  <si>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</si>
  <si>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</si>
  <si>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</si>
  <si>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</si>
  <si>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</si>
  <si>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</si>
  <si>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</si>
  <si>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</si>
  <si>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</si>
  <si>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</si>
  <si>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</si>
  <si>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</si>
  <si>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</si>
  <si>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</si>
  <si>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</si>
  <si>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</si>
  <si>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</si>
  <si>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</si>
  <si>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</si>
  <si>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</si>
  <si>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</si>
  <si>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</si>
  <si>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</si>
  <si>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</si>
  <si>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</si>
  <si>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</si>
  <si>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</si>
  <si>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</si>
  <si>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</si>
  <si>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</si>
  <si>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</si>
  <si>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</si>
  <si>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</si>
  <si>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</si>
  <si>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</si>
  <si>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</si>
  <si>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</si>
  <si>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</si>
  <si>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</si>
  <si>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</si>
  <si>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</si>
  <si>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</si>
  <si>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</si>
  <si>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</si>
  <si>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</si>
  <si>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</si>
  <si>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</si>
  <si>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</si>
  <si>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</si>
  <si>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</si>
  <si>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</si>
  <si>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</si>
  <si>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</si>
  <si>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</si>
  <si>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</si>
  <si>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</si>
  <si>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</si>
  <si>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</si>
  <si>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</si>
  <si>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</si>
  <si>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</si>
  <si>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</si>
  <si>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</si>
  <si>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</si>
  <si>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</si>
  <si>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</si>
  <si>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</si>
  <si>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</si>
  <si>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</si>
  <si>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Bajo protesta de decir verdad declaramos que los Estados Financieros y sus notas, son razonablemente correctos y son responsabilidad del emisor.</t>
  </si>
  <si>
    <t>Clasificación Administrativa</t>
  </si>
  <si>
    <t>I. Gasto No Etiquetado  (I=A+B+C+D+E+F+G+H)</t>
  </si>
  <si>
    <t>Sindicatura</t>
  </si>
  <si>
    <t>Comisiones a Cabildo</t>
  </si>
  <si>
    <t>Oficina de la Presidencia</t>
  </si>
  <si>
    <t>Comunicación Social</t>
  </si>
  <si>
    <t>Oficina Ejecutiva de Gabinete</t>
  </si>
  <si>
    <t>Secretaría del Ayuntamiento</t>
  </si>
  <si>
    <t>Dirección de Gobierno</t>
  </si>
  <si>
    <t>Dirección de Registro Civil</t>
  </si>
  <si>
    <t>Protección Civil</t>
  </si>
  <si>
    <t>Consejería Jurídica</t>
  </si>
  <si>
    <t>Dirección Consutiva</t>
  </si>
  <si>
    <t>Dirección de Unidad de Transparencia</t>
  </si>
  <si>
    <t>Dirección de Contenciosa</t>
  </si>
  <si>
    <t>Dirección de Difusión y Radio</t>
  </si>
  <si>
    <t>Dirección de Juzgados Civicos</t>
  </si>
  <si>
    <t>Tesorería Municipal</t>
  </si>
  <si>
    <t>Deuda a Largo Plazo</t>
  </si>
  <si>
    <t>INVERSION PUBLICA PRODUCTIVA</t>
  </si>
  <si>
    <t>Dirección de Ingresos</t>
  </si>
  <si>
    <t>Dirección de Egresos</t>
  </si>
  <si>
    <t>Dirección de Evaluación y Seguimiento</t>
  </si>
  <si>
    <t>Dirección de Administración</t>
  </si>
  <si>
    <t>Dirección de Recursos Humanos</t>
  </si>
  <si>
    <t>Pensionados y Jubilados</t>
  </si>
  <si>
    <t>Interinos</t>
  </si>
  <si>
    <t>Dirección de Innovación Gubernamental</t>
  </si>
  <si>
    <t>Dirección de Catastro e Impuesto Predial</t>
  </si>
  <si>
    <t>Dirección de Seguridad Pública y Vialidad</t>
  </si>
  <si>
    <t>Dirección de Policia Preventiva</t>
  </si>
  <si>
    <t>Dirección de Policia Vial</t>
  </si>
  <si>
    <t>Dirección de Servicios Especiales</t>
  </si>
  <si>
    <t>Dirección de Obras Públicas Municipales</t>
  </si>
  <si>
    <t>Dirección de Conservación y Mantenimiento</t>
  </si>
  <si>
    <t>Dirección de Construcción</t>
  </si>
  <si>
    <t>Dirección de Desarrollo Urbano y Ecología</t>
  </si>
  <si>
    <t>Dirección de Desarrollo Urbano</t>
  </si>
  <si>
    <t>Dirección de Ecología</t>
  </si>
  <si>
    <t>Dirección de Servicios Públicos Municipales</t>
  </si>
  <si>
    <t>Mercados</t>
  </si>
  <si>
    <t>Panteones</t>
  </si>
  <si>
    <t>Rastro Municipal</t>
  </si>
  <si>
    <t>Alumbrado Público</t>
  </si>
  <si>
    <t>Dirección de Aseo Público</t>
  </si>
  <si>
    <t>Dirección de Parques y Jardines</t>
  </si>
  <si>
    <t>Dirección de Bienestar Social</t>
  </si>
  <si>
    <t>INSTITUTO MUNICIPAL DE LA JUVENTUD</t>
  </si>
  <si>
    <t>INSTITUTO MUNICIPAL DE CULTURA FISICA Y DEPORTE</t>
  </si>
  <si>
    <t>INSTITUTO DE ARTE Y CULTURA</t>
  </si>
  <si>
    <t>INSTITUTO DE LA MUJER</t>
  </si>
  <si>
    <t>INSTITUTO MUNICIPAL DE LA VIVIENDA</t>
  </si>
  <si>
    <t>CONSEJO MUNICIPAL PARA PERSONAS CON DISCAPACIDAD</t>
  </si>
  <si>
    <t>Dirección de Sanidad Municipal</t>
  </si>
  <si>
    <t>Dirección de Desarrollo Social</t>
  </si>
  <si>
    <t>Dirección de Desarrollo Económico y Turismo</t>
  </si>
  <si>
    <t>Dirección de Desarrollo Rural</t>
  </si>
  <si>
    <t>Contraloría Municipal</t>
  </si>
  <si>
    <t>Dirección de Responsabilidades y Desarrollo Administrativo</t>
  </si>
  <si>
    <t>Dirección de Control Interno</t>
  </si>
  <si>
    <t>Comisión de Derechos Humanos</t>
  </si>
  <si>
    <t>Comisionados DIF</t>
  </si>
  <si>
    <t>Subsidios DIF</t>
  </si>
  <si>
    <t>Subsidios IMPLAN</t>
  </si>
  <si>
    <t>Subsidios SIAPA</t>
  </si>
  <si>
    <t>FONDO III</t>
  </si>
  <si>
    <t>REMANENTE FONDO III</t>
  </si>
  <si>
    <t>FONDO IV</t>
  </si>
  <si>
    <t>REMANENTE FONDO IV</t>
  </si>
  <si>
    <t>CONVENIOS</t>
  </si>
  <si>
    <t>CONAFOR</t>
  </si>
  <si>
    <t>INMUJER</t>
  </si>
  <si>
    <t>CONACYT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</si>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</sst>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i/>
      <sz val="36"/>
      <color indexed="8"/>
      <name val="Arial"/>
      <family val="2"/>
    </font>
    <font>
      <b/>
      <vertAlign val="superscript"/>
      <sz val="10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i/>
      <sz val="36"/>
      <color theme="1"/>
      <name val="Arial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1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0" borderId="13" xfId="0" applyNumberFormat="1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left" vertical="center" wrapText="1" indent="2"/>
    </xf>
    <xf numFmtId="0" fontId="45" fillId="0" borderId="12" xfId="0" applyFont="1" applyBorder="1" applyAlignment="1">
      <alignment horizontal="left" vertical="center" wrapText="1" indent="4"/>
    </xf>
    <xf numFmtId="164" fontId="45" fillId="0" borderId="12" xfId="0" applyNumberFormat="1" applyFont="1" applyBorder="1" applyAlignment="1">
      <alignment horizontal="left" vertical="center" wrapText="1" indent="4"/>
    </xf>
    <xf numFmtId="164" fontId="45" fillId="0" borderId="12" xfId="0" applyNumberFormat="1" applyFont="1" applyBorder="1" applyAlignment="1">
      <alignment horizontal="left" vertical="center" indent="4"/>
    </xf>
    <xf numFmtId="164" fontId="47" fillId="0" borderId="13" xfId="0" applyNumberFormat="1" applyFont="1" applyBorder="1" applyAlignment="1">
      <alignment horizontal="left" vertical="center" wrapText="1" indent="2"/>
    </xf>
    <xf numFmtId="0" fontId="45" fillId="0" borderId="10" xfId="0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center" vertical="center" wrapText="1"/>
    </xf>
    <xf numFmtId="164" fontId="45" fillId="0" borderId="11" xfId="0" applyNumberFormat="1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right" vertical="center" wrapText="1"/>
    </xf>
    <xf numFmtId="0" fontId="46" fillId="33" borderId="14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33" borderId="14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164" fontId="49" fillId="0" borderId="12" xfId="0" applyNumberFormat="1" applyFont="1" applyBorder="1" applyAlignment="1">
      <alignment horizontal="justify" vertical="center" wrapText="1"/>
    </xf>
    <xf numFmtId="164" fontId="49" fillId="0" borderId="13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left" vertical="center" wrapText="1" indent="2"/>
    </xf>
    <xf numFmtId="164" fontId="48" fillId="0" borderId="13" xfId="0" applyNumberFormat="1" applyFont="1" applyBorder="1" applyAlignment="1">
      <alignment horizontal="right" vertical="center" wrapText="1"/>
    </xf>
    <xf numFmtId="164" fontId="48" fillId="33" borderId="13" xfId="0" applyNumberFormat="1" applyFont="1" applyFill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justify" vertical="center" wrapText="1"/>
    </xf>
    <xf numFmtId="164" fontId="49" fillId="0" borderId="12" xfId="0" applyNumberFormat="1" applyFont="1" applyBorder="1" applyAlignment="1">
      <alignment horizontal="justify" vertical="center"/>
    </xf>
    <xf numFmtId="164" fontId="50" fillId="0" borderId="12" xfId="0" applyNumberFormat="1" applyFont="1" applyBorder="1" applyAlignment="1">
      <alignment horizontal="justify" vertical="center" wrapText="1"/>
    </xf>
    <xf numFmtId="164" fontId="50" fillId="0" borderId="13" xfId="0" applyNumberFormat="1" applyFont="1" applyBorder="1" applyAlignment="1">
      <alignment horizontal="right" vertical="center" wrapText="1"/>
    </xf>
    <xf numFmtId="164" fontId="50" fillId="0" borderId="10" xfId="0" applyNumberFormat="1" applyFont="1" applyBorder="1" applyAlignment="1">
      <alignment horizontal="justify" vertical="center" wrapText="1"/>
    </xf>
    <xf numFmtId="164" fontId="50" fillId="0" borderId="11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left" vertical="top" wrapText="1"/>
    </xf>
    <xf numFmtId="164" fontId="51" fillId="0" borderId="0" xfId="0" applyNumberFormat="1" applyFont="1" applyAlignment="1">
      <alignment vertical="center"/>
    </xf>
    <xf numFmtId="164" fontId="48" fillId="0" borderId="0" xfId="0" applyNumberFormat="1" applyFont="1" applyAlignment="1">
      <alignment/>
    </xf>
    <xf numFmtId="164" fontId="50" fillId="0" borderId="0" xfId="0" applyNumberFormat="1" applyFont="1" applyAlignment="1">
      <alignment horizontal="right" vertical="center" wrapText="1"/>
    </xf>
    <xf numFmtId="164" fontId="52" fillId="0" borderId="0" xfId="0" applyNumberFormat="1" applyFont="1" applyAlignment="1">
      <alignment vertical="center"/>
    </xf>
    <xf numFmtId="164" fontId="49" fillId="33" borderId="20" xfId="0" applyNumberFormat="1" applyFont="1" applyFill="1" applyBorder="1" applyAlignment="1">
      <alignment horizontal="center" vertical="center" wrapText="1"/>
    </xf>
    <xf numFmtId="164" fontId="49" fillId="33" borderId="16" xfId="0" applyNumberFormat="1" applyFont="1" applyFill="1" applyBorder="1" applyAlignment="1">
      <alignment horizontal="center" vertical="center" wrapText="1"/>
    </xf>
    <xf numFmtId="164" fontId="49" fillId="33" borderId="10" xfId="0" applyNumberFormat="1" applyFont="1" applyFill="1" applyBorder="1" applyAlignment="1">
      <alignment horizontal="center" vertical="center" wrapText="1"/>
    </xf>
    <xf numFmtId="164" fontId="49" fillId="33" borderId="11" xfId="0" applyNumberFormat="1" applyFont="1" applyFill="1" applyBorder="1" applyAlignment="1">
      <alignment horizontal="center" vertical="center" wrapText="1"/>
    </xf>
    <xf numFmtId="164" fontId="49" fillId="0" borderId="12" xfId="0" applyNumberFormat="1" applyFont="1" applyBorder="1" applyAlignment="1">
      <alignment horizontal="lef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53" fillId="0" borderId="11" xfId="0" applyNumberFormat="1" applyFont="1" applyBorder="1" applyAlignment="1">
      <alignment horizontal="center" vertical="center" wrapText="1"/>
    </xf>
    <xf numFmtId="164" fontId="53" fillId="0" borderId="19" xfId="0" applyNumberFormat="1" applyFont="1" applyBorder="1" applyAlignment="1">
      <alignment horizontal="center" vertical="center" wrapText="1"/>
    </xf>
    <xf numFmtId="164" fontId="53" fillId="0" borderId="18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justify" vertical="center" wrapText="1"/>
    </xf>
    <xf numFmtId="164" fontId="53" fillId="0" borderId="13" xfId="0" applyNumberFormat="1" applyFont="1" applyBorder="1" applyAlignment="1">
      <alignment horizontal="center" vertical="center" wrapText="1"/>
    </xf>
    <xf numFmtId="164" fontId="53" fillId="0" borderId="0" xfId="0" applyNumberFormat="1" applyFont="1" applyAlignment="1">
      <alignment horizontal="center" vertical="center" wrapText="1"/>
    </xf>
    <xf numFmtId="164" fontId="53" fillId="0" borderId="17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 indent="1"/>
    </xf>
    <xf numFmtId="164" fontId="53" fillId="0" borderId="16" xfId="0" applyNumberFormat="1" applyFont="1" applyBorder="1" applyAlignment="1">
      <alignment horizontal="center" vertical="center" wrapText="1"/>
    </xf>
    <xf numFmtId="164" fontId="53" fillId="0" borderId="15" xfId="0" applyNumberFormat="1" applyFont="1" applyBorder="1" applyAlignment="1">
      <alignment horizontal="center" vertical="center" wrapText="1"/>
    </xf>
    <xf numFmtId="164" fontId="53" fillId="0" borderId="14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justify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5" fillId="0" borderId="19" xfId="0" applyFont="1" applyBorder="1" applyAlignment="1">
      <alignment vertical="center"/>
    </xf>
    <xf numFmtId="0" fontId="46" fillId="33" borderId="14" xfId="0" applyFont="1" applyFill="1" applyBorder="1" applyAlignment="1">
      <alignment vertical="center"/>
    </xf>
    <xf numFmtId="0" fontId="46" fillId="33" borderId="20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vertical="center"/>
    </xf>
    <xf numFmtId="0" fontId="46" fillId="33" borderId="10" xfId="0" applyFont="1" applyFill="1" applyBorder="1" applyAlignment="1">
      <alignment horizontal="center" vertical="center" wrapText="1"/>
    </xf>
    <xf numFmtId="164" fontId="46" fillId="0" borderId="12" xfId="0" applyNumberFormat="1" applyFont="1" applyBorder="1" applyAlignment="1">
      <alignment vertical="center" wrapText="1"/>
    </xf>
    <xf numFmtId="164" fontId="46" fillId="0" borderId="13" xfId="0" applyNumberFormat="1" applyFont="1" applyBorder="1" applyAlignment="1">
      <alignment vertical="center" wrapText="1"/>
    </xf>
    <xf numFmtId="164" fontId="45" fillId="0" borderId="12" xfId="0" applyNumberFormat="1" applyFont="1" applyBorder="1" applyAlignment="1">
      <alignment horizontal="left" vertical="center" wrapText="1" indent="5"/>
    </xf>
    <xf numFmtId="164" fontId="45" fillId="0" borderId="13" xfId="0" applyNumberFormat="1" applyFont="1" applyBorder="1" applyAlignment="1">
      <alignment vertical="center" wrapText="1"/>
    </xf>
    <xf numFmtId="164" fontId="45" fillId="0" borderId="12" xfId="0" applyNumberFormat="1" applyFont="1" applyBorder="1" applyAlignment="1">
      <alignment vertical="center" wrapText="1"/>
    </xf>
    <xf numFmtId="164" fontId="45" fillId="33" borderId="13" xfId="0" applyNumberFormat="1" applyFont="1" applyFill="1" applyBorder="1" applyAlignment="1">
      <alignment vertical="center" wrapText="1"/>
    </xf>
    <xf numFmtId="164" fontId="45" fillId="0" borderId="10" xfId="0" applyNumberFormat="1" applyFont="1" applyBorder="1" applyAlignment="1">
      <alignment vertical="center" wrapText="1"/>
    </xf>
    <xf numFmtId="164" fontId="45" fillId="0" borderId="11" xfId="0" applyNumberFormat="1" applyFont="1" applyBorder="1" applyAlignment="1">
      <alignment vertical="center" wrapText="1"/>
    </xf>
    <xf numFmtId="164" fontId="45" fillId="0" borderId="21" xfId="0" applyNumberFormat="1" applyFont="1" applyBorder="1" applyAlignment="1">
      <alignment vertical="center"/>
    </xf>
    <xf numFmtId="164" fontId="46" fillId="33" borderId="22" xfId="0" applyNumberFormat="1" applyFont="1" applyFill="1" applyBorder="1" applyAlignment="1">
      <alignment vertical="center"/>
    </xf>
    <xf numFmtId="164" fontId="46" fillId="33" borderId="23" xfId="0" applyNumberFormat="1" applyFont="1" applyFill="1" applyBorder="1" applyAlignment="1">
      <alignment horizontal="center" vertical="center" wrapText="1"/>
    </xf>
    <xf numFmtId="164" fontId="45" fillId="0" borderId="20" xfId="0" applyNumberFormat="1" applyFont="1" applyBorder="1" applyAlignment="1">
      <alignment vertical="center" wrapText="1"/>
    </xf>
    <xf numFmtId="164" fontId="46" fillId="0" borderId="10" xfId="0" applyNumberFormat="1" applyFont="1" applyBorder="1" applyAlignment="1">
      <alignment vertical="center" wrapText="1"/>
    </xf>
    <xf numFmtId="164" fontId="46" fillId="0" borderId="11" xfId="0" applyNumberFormat="1" applyFont="1" applyBorder="1" applyAlignment="1">
      <alignment vertical="center" wrapText="1"/>
    </xf>
    <xf numFmtId="164" fontId="45" fillId="0" borderId="0" xfId="0" applyNumberFormat="1" applyFont="1" applyAlignment="1">
      <alignment/>
    </xf>
    <xf numFmtId="164" fontId="46" fillId="33" borderId="14" xfId="0" applyNumberFormat="1" applyFont="1" applyFill="1" applyBorder="1" applyAlignment="1">
      <alignment vertical="center"/>
    </xf>
    <xf numFmtId="164" fontId="46" fillId="33" borderId="20" xfId="0" applyNumberFormat="1" applyFont="1" applyFill="1" applyBorder="1" applyAlignment="1">
      <alignment horizontal="center" vertical="center" wrapText="1"/>
    </xf>
    <xf numFmtId="164" fontId="46" fillId="33" borderId="20" xfId="0" applyNumberFormat="1" applyFont="1" applyFill="1" applyBorder="1" applyAlignment="1">
      <alignment horizontal="center" vertical="center"/>
    </xf>
    <xf numFmtId="164" fontId="46" fillId="33" borderId="16" xfId="0" applyNumberFormat="1" applyFont="1" applyFill="1" applyBorder="1" applyAlignment="1">
      <alignment horizontal="center" vertical="center"/>
    </xf>
    <xf numFmtId="164" fontId="46" fillId="33" borderId="18" xfId="0" applyNumberFormat="1" applyFont="1" applyFill="1" applyBorder="1" applyAlignment="1">
      <alignment vertical="center"/>
    </xf>
    <xf numFmtId="164" fontId="46" fillId="33" borderId="10" xfId="0" applyNumberFormat="1" applyFont="1" applyFill="1" applyBorder="1" applyAlignment="1">
      <alignment horizontal="center" vertical="center" wrapText="1"/>
    </xf>
    <xf numFmtId="164" fontId="46" fillId="33" borderId="10" xfId="0" applyNumberFormat="1" applyFont="1" applyFill="1" applyBorder="1" applyAlignment="1">
      <alignment horizontal="center" vertical="center"/>
    </xf>
    <xf numFmtId="164" fontId="46" fillId="33" borderId="11" xfId="0" applyNumberFormat="1" applyFont="1" applyFill="1" applyBorder="1" applyAlignment="1">
      <alignment horizontal="center" vertical="center"/>
    </xf>
    <xf numFmtId="164" fontId="45" fillId="0" borderId="20" xfId="0" applyNumberFormat="1" applyFont="1" applyBorder="1" applyAlignment="1">
      <alignment vertical="center"/>
    </xf>
    <xf numFmtId="164" fontId="45" fillId="0" borderId="13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vertical="center"/>
    </xf>
    <xf numFmtId="164" fontId="46" fillId="0" borderId="13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left" vertical="center" indent="5"/>
    </xf>
    <xf numFmtId="164" fontId="45" fillId="0" borderId="12" xfId="0" applyNumberFormat="1" applyFont="1" applyBorder="1" applyAlignment="1">
      <alignment vertical="center"/>
    </xf>
    <xf numFmtId="164" fontId="46" fillId="0" borderId="10" xfId="0" applyNumberFormat="1" applyFont="1" applyBorder="1" applyAlignment="1">
      <alignment vertical="center"/>
    </xf>
    <xf numFmtId="164" fontId="46" fillId="0" borderId="11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justify" vertical="center"/>
    </xf>
    <xf numFmtId="164" fontId="45" fillId="0" borderId="12" xfId="0" applyNumberFormat="1" applyFont="1" applyBorder="1" applyAlignment="1">
      <alignment horizontal="left" vertical="center" indent="1"/>
    </xf>
    <xf numFmtId="164" fontId="45" fillId="34" borderId="13" xfId="0" applyNumberFormat="1" applyFont="1" applyFill="1" applyBorder="1" applyAlignment="1">
      <alignment vertical="center"/>
    </xf>
    <xf numFmtId="164" fontId="46" fillId="0" borderId="12" xfId="0" applyNumberFormat="1" applyFont="1" applyBorder="1" applyAlignment="1">
      <alignment horizontal="left" vertical="center" indent="1"/>
    </xf>
    <xf numFmtId="164" fontId="46" fillId="0" borderId="12" xfId="0" applyNumberFormat="1" applyFont="1" applyBorder="1" applyAlignment="1">
      <alignment horizontal="left" vertical="center" wrapText="1" indent="1"/>
    </xf>
    <xf numFmtId="164" fontId="45" fillId="0" borderId="12" xfId="0" applyNumberFormat="1" applyFont="1" applyBorder="1" applyAlignment="1">
      <alignment horizontal="left" vertical="center" wrapText="1" indent="1"/>
    </xf>
    <xf numFmtId="0" fontId="45" fillId="0" borderId="0" xfId="0" applyFont="1" applyAlignment="1">
      <alignment horizontal="right"/>
    </xf>
    <xf numFmtId="0" fontId="46" fillId="33" borderId="22" xfId="0" applyFont="1" applyFill="1" applyBorder="1" applyAlignment="1">
      <alignment horizontal="center" vertical="center"/>
    </xf>
    <xf numFmtId="0" fontId="46" fillId="33" borderId="21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46" fillId="33" borderId="20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164" fontId="45" fillId="0" borderId="24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left" vertical="center" indent="3"/>
    </xf>
    <xf numFmtId="164" fontId="45" fillId="0" borderId="12" xfId="0" applyNumberFormat="1" applyFont="1" applyBorder="1" applyAlignment="1">
      <alignment horizontal="left" vertical="center" wrapText="1" indent="3"/>
    </xf>
    <xf numFmtId="164" fontId="45" fillId="0" borderId="12" xfId="0" applyNumberFormat="1" applyFont="1" applyBorder="1" applyAlignment="1">
      <alignment horizontal="left" vertical="center"/>
    </xf>
    <xf numFmtId="164" fontId="46" fillId="0" borderId="24" xfId="0" applyNumberFormat="1" applyFont="1" applyBorder="1" applyAlignment="1">
      <alignment vertical="center"/>
    </xf>
    <xf numFmtId="164" fontId="45" fillId="33" borderId="13" xfId="0" applyNumberFormat="1" applyFont="1" applyFill="1" applyBorder="1" applyAlignment="1">
      <alignment vertical="center"/>
    </xf>
    <xf numFmtId="164" fontId="45" fillId="0" borderId="25" xfId="0" applyNumberFormat="1" applyFont="1" applyBorder="1" applyAlignment="1">
      <alignment horizontal="left" vertical="center" indent="1"/>
    </xf>
    <xf numFmtId="164" fontId="45" fillId="0" borderId="26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left" vertical="center" wrapText="1"/>
    </xf>
    <xf numFmtId="164" fontId="45" fillId="0" borderId="10" xfId="0" applyNumberFormat="1" applyFont="1" applyBorder="1" applyAlignment="1">
      <alignment horizontal="left" vertical="center" wrapText="1"/>
    </xf>
    <xf numFmtId="164" fontId="45" fillId="0" borderId="11" xfId="0" applyNumberFormat="1" applyFont="1" applyBorder="1" applyAlignment="1">
      <alignment vertical="center"/>
    </xf>
    <xf numFmtId="0" fontId="46" fillId="33" borderId="27" xfId="0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 horizontal="center" vertical="center"/>
    </xf>
    <xf numFmtId="0" fontId="46" fillId="33" borderId="29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0" borderId="14" xfId="0" applyFont="1" applyBorder="1" applyAlignment="1">
      <alignment horizontal="left" vertical="center"/>
    </xf>
    <xf numFmtId="0" fontId="46" fillId="0" borderId="16" xfId="0" applyFont="1" applyBorder="1" applyAlignment="1">
      <alignment horizontal="left" vertical="center"/>
    </xf>
    <xf numFmtId="164" fontId="46" fillId="0" borderId="12" xfId="0" applyNumberFormat="1" applyFont="1" applyBorder="1" applyAlignment="1">
      <alignment horizontal="right" vertical="center"/>
    </xf>
    <xf numFmtId="0" fontId="45" fillId="0" borderId="17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164" fontId="45" fillId="0" borderId="12" xfId="0" applyNumberFormat="1" applyFont="1" applyBorder="1" applyAlignment="1">
      <alignment horizontal="right" vertical="center"/>
    </xf>
    <xf numFmtId="0" fontId="45" fillId="0" borderId="17" xfId="0" applyFont="1" applyBorder="1" applyAlignment="1">
      <alignment horizontal="left" vertical="center" indent="3"/>
    </xf>
    <xf numFmtId="0" fontId="45" fillId="0" borderId="13" xfId="0" applyFont="1" applyBorder="1" applyAlignment="1">
      <alignment/>
    </xf>
    <xf numFmtId="164" fontId="45" fillId="0" borderId="13" xfId="0" applyNumberFormat="1" applyFont="1" applyBorder="1" applyAlignment="1">
      <alignment horizontal="right" vertical="center"/>
    </xf>
    <xf numFmtId="0" fontId="45" fillId="0" borderId="17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164" fontId="45" fillId="0" borderId="25" xfId="0" applyNumberFormat="1" applyFont="1" applyBorder="1" applyAlignment="1">
      <alignment horizontal="right" vertical="center"/>
    </xf>
    <xf numFmtId="164" fontId="45" fillId="0" borderId="26" xfId="0" applyNumberFormat="1" applyFont="1" applyBorder="1" applyAlignment="1">
      <alignment horizontal="right" vertical="center"/>
    </xf>
    <xf numFmtId="0" fontId="46" fillId="0" borderId="31" xfId="0" applyFont="1" applyBorder="1" applyAlignment="1">
      <alignment horizontal="left" vertical="center"/>
    </xf>
    <xf numFmtId="0" fontId="45" fillId="0" borderId="32" xfId="0" applyFont="1" applyBorder="1" applyAlignment="1">
      <alignment horizontal="left" vertical="center"/>
    </xf>
    <xf numFmtId="164" fontId="46" fillId="0" borderId="33" xfId="0" applyNumberFormat="1" applyFont="1" applyBorder="1" applyAlignment="1">
      <alignment horizontal="right" vertical="center"/>
    </xf>
    <xf numFmtId="0" fontId="46" fillId="0" borderId="17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164" fontId="45" fillId="0" borderId="10" xfId="0" applyNumberFormat="1" applyFont="1" applyBorder="1" applyAlignment="1">
      <alignment horizontal="right" vertical="center"/>
    </xf>
    <xf numFmtId="164" fontId="45" fillId="0" borderId="11" xfId="0" applyNumberFormat="1" applyFont="1" applyBorder="1" applyAlignment="1">
      <alignment horizontal="right" vertical="center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46" fillId="33" borderId="22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justify" vertical="center" wrapText="1"/>
    </xf>
    <xf numFmtId="164" fontId="46" fillId="0" borderId="20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 indent="1"/>
    </xf>
    <xf numFmtId="164" fontId="45" fillId="0" borderId="12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164" fontId="46" fillId="0" borderId="12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justify" vertical="center" wrapText="1"/>
    </xf>
    <xf numFmtId="0" fontId="45" fillId="0" borderId="34" xfId="0" applyFont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35" xfId="0" applyFont="1" applyFill="1" applyBorder="1" applyAlignment="1">
      <alignment horizontal="center" vertical="center" wrapText="1"/>
    </xf>
    <xf numFmtId="0" fontId="46" fillId="0" borderId="20" xfId="0" applyFont="1" applyBorder="1" applyAlignment="1">
      <alignment horizontal="justify" vertical="center" wrapText="1"/>
    </xf>
    <xf numFmtId="0" fontId="45" fillId="0" borderId="13" xfId="0" applyFont="1" applyBorder="1" applyAlignment="1">
      <alignment horizontal="right" vertical="center" wrapText="1"/>
    </xf>
    <xf numFmtId="0" fontId="46" fillId="0" borderId="12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 indent="2"/>
    </xf>
    <xf numFmtId="0" fontId="45" fillId="0" borderId="12" xfId="0" applyFont="1" applyBorder="1" applyAlignment="1">
      <alignment horizontal="left" vertical="center"/>
    </xf>
    <xf numFmtId="0" fontId="45" fillId="0" borderId="25" xfId="0" applyFont="1" applyBorder="1" applyAlignment="1">
      <alignment horizontal="left" vertical="center" indent="2"/>
    </xf>
    <xf numFmtId="0" fontId="45" fillId="0" borderId="10" xfId="0" applyFont="1" applyBorder="1" applyAlignment="1">
      <alignment horizontal="left" vertical="center"/>
    </xf>
    <xf numFmtId="0" fontId="54" fillId="0" borderId="0" xfId="0" applyFont="1" applyAlignment="1">
      <alignment/>
    </xf>
    <xf numFmtId="0" fontId="46" fillId="0" borderId="17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 indent="2"/>
    </xf>
    <xf numFmtId="0" fontId="46" fillId="0" borderId="18" xfId="0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right" vertical="center" wrapText="1"/>
    </xf>
    <xf numFmtId="164" fontId="46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1666875</xdr:colOff>
      <xdr:row>3</xdr:row>
      <xdr:rowOff>123825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71450"/>
          <a:ext cx="1666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1666875</xdr:colOff>
      <xdr:row>3</xdr:row>
      <xdr:rowOff>123825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71450"/>
          <a:ext cx="1666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1666875</xdr:colOff>
      <xdr:row>3</xdr:row>
      <xdr:rowOff>123825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0025"/>
          <a:ext cx="1666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1666875</xdr:colOff>
      <xdr:row>3</xdr:row>
      <xdr:rowOff>123825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71450"/>
          <a:ext cx="1666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1666875</xdr:colOff>
      <xdr:row>3</xdr:row>
      <xdr:rowOff>123825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71450"/>
          <a:ext cx="1666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914400</xdr:colOff>
      <xdr:row>4</xdr:row>
      <xdr:rowOff>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71450"/>
          <a:ext cx="1647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1666875</xdr:colOff>
      <xdr:row>3</xdr:row>
      <xdr:rowOff>123825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71450"/>
          <a:ext cx="1666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0</xdr:rowOff>
    </xdr:from>
    <xdr:to>
      <xdr:col>0</xdr:col>
      <xdr:colOff>1666875</xdr:colOff>
      <xdr:row>81</xdr:row>
      <xdr:rowOff>133350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82625"/>
          <a:ext cx="1666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0</xdr:col>
      <xdr:colOff>1409700</xdr:colOff>
      <xdr:row>3</xdr:row>
      <xdr:rowOff>142875</xdr:rowOff>
    </xdr:to>
    <xdr:pic>
      <xdr:nvPicPr>
        <xdr:cNvPr id="2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4097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1666875</xdr:colOff>
      <xdr:row>3</xdr:row>
      <xdr:rowOff>123825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666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3" t="s">
        <v>120</v>
      </c>
      <c r="C2" s="24"/>
      <c r="D2" s="24"/>
      <c r="E2" s="24"/>
      <c r="F2" s="24"/>
      <c r="G2" s="25"/>
    </row>
    <row r="3" spans="2:7" ht="12.75">
      <c r="B3" s="26" t="s">
        <v>0</v>
      </c>
      <c r="C3" s="27"/>
      <c r="D3" s="27"/>
      <c r="E3" s="27"/>
      <c r="F3" s="27"/>
      <c r="G3" s="28"/>
    </row>
    <row r="4" spans="2:7" ht="12.75">
      <c r="B4" s="26" t="s">
        <v>121</v>
      </c>
      <c r="C4" s="27"/>
      <c r="D4" s="27"/>
      <c r="E4" s="27"/>
      <c r="F4" s="27"/>
      <c r="G4" s="28"/>
    </row>
    <row r="5" spans="2:7" ht="13.5" thickBot="1">
      <c r="B5" s="29" t="s">
        <v>1</v>
      </c>
      <c r="C5" s="30"/>
      <c r="D5" s="30"/>
      <c r="E5" s="30"/>
      <c r="F5" s="30"/>
      <c r="G5" s="31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352255231.85</v>
      </c>
      <c r="D9" s="9">
        <f>SUM(D10:D16)</f>
        <v>282697807.06999993</v>
      </c>
      <c r="E9" s="11" t="s">
        <v>8</v>
      </c>
      <c r="F9" s="9">
        <f>SUM(F10:F18)</f>
        <v>131252895.97999999</v>
      </c>
      <c r="G9" s="9">
        <f>SUM(G10:G18)</f>
        <v>136049704.32999998</v>
      </c>
    </row>
    <row r="10" spans="2:7" ht="12.75">
      <c r="B10" s="12" t="s">
        <v>9</v>
      </c>
      <c r="C10" s="9">
        <v>75000</v>
      </c>
      <c r="D10" s="9">
        <v>25025.39</v>
      </c>
      <c r="E10" s="13" t="s">
        <v>10</v>
      </c>
      <c r="F10" s="9">
        <v>6281487.5</v>
      </c>
      <c r="G10" s="9">
        <v>6278797.96</v>
      </c>
    </row>
    <row r="11" spans="2:7" ht="12.75">
      <c r="B11" s="12" t="s">
        <v>11</v>
      </c>
      <c r="C11" s="9">
        <v>331182233.6</v>
      </c>
      <c r="D11" s="9">
        <v>273106078.02</v>
      </c>
      <c r="E11" s="13" t="s">
        <v>12</v>
      </c>
      <c r="F11" s="9">
        <v>63106031.61</v>
      </c>
      <c r="G11" s="9">
        <v>77609022.4</v>
      </c>
    </row>
    <row r="12" spans="2:7" ht="12.75">
      <c r="B12" s="12" t="s">
        <v>13</v>
      </c>
      <c r="C12" s="9">
        <v>11932230.83</v>
      </c>
      <c r="D12" s="9">
        <v>3287098.06</v>
      </c>
      <c r="E12" s="13" t="s">
        <v>14</v>
      </c>
      <c r="F12" s="9">
        <v>30199953.44</v>
      </c>
      <c r="G12" s="9">
        <v>29209733.89</v>
      </c>
    </row>
    <row r="13" spans="2:7" ht="12.75">
      <c r="B13" s="12" t="s">
        <v>15</v>
      </c>
      <c r="C13" s="9">
        <v>329814.92</v>
      </c>
      <c r="D13" s="9">
        <v>309744.78</v>
      </c>
      <c r="E13" s="13" t="s">
        <v>16</v>
      </c>
      <c r="F13" s="9">
        <v>3051001.08</v>
      </c>
      <c r="G13" s="9">
        <v>2022508.08</v>
      </c>
    </row>
    <row r="14" spans="2:7" ht="12.75">
      <c r="B14" s="12" t="s">
        <v>17</v>
      </c>
      <c r="C14" s="9">
        <v>69060</v>
      </c>
      <c r="D14" s="9">
        <v>69060</v>
      </c>
      <c r="E14" s="13" t="s">
        <v>18</v>
      </c>
      <c r="F14" s="9">
        <v>47832.67</v>
      </c>
      <c r="G14" s="9">
        <v>502484.03</v>
      </c>
    </row>
    <row r="15" spans="2:7" ht="25.5">
      <c r="B15" s="12" t="s">
        <v>19</v>
      </c>
      <c r="C15" s="9">
        <v>8666892.5</v>
      </c>
      <c r="D15" s="9">
        <v>5900800.82</v>
      </c>
      <c r="E15" s="13" t="s">
        <v>20</v>
      </c>
      <c r="F15" s="9">
        <v>4134919.41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24431670.27</v>
      </c>
      <c r="G16" s="9">
        <v>20427157.97</v>
      </c>
    </row>
    <row r="17" spans="2:7" ht="12.75">
      <c r="B17" s="10" t="s">
        <v>23</v>
      </c>
      <c r="C17" s="9">
        <f>SUM(C18:C24)</f>
        <v>251858743.7</v>
      </c>
      <c r="D17" s="9">
        <f>SUM(D18:D24)</f>
        <v>242679316.31000003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54084939.33</v>
      </c>
      <c r="D19" s="9">
        <v>44698706.56</v>
      </c>
      <c r="E19" s="11" t="s">
        <v>28</v>
      </c>
      <c r="F19" s="9">
        <f>SUM(F20:F22)</f>
        <v>362008683.41</v>
      </c>
      <c r="G19" s="9">
        <f>SUM(G20:G22)</f>
        <v>365187926.79</v>
      </c>
    </row>
    <row r="20" spans="2:7" ht="12.75">
      <c r="B20" s="12" t="s">
        <v>29</v>
      </c>
      <c r="C20" s="9">
        <v>147230.84</v>
      </c>
      <c r="D20" s="9">
        <v>202428.68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197595052.78</v>
      </c>
      <c r="D21" s="9">
        <v>197595052.78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362008683.41</v>
      </c>
      <c r="G22" s="9">
        <v>365187926.79</v>
      </c>
    </row>
    <row r="23" spans="2:7" ht="12.75">
      <c r="B23" s="12" t="s">
        <v>35</v>
      </c>
      <c r="C23" s="9">
        <v>13070.2</v>
      </c>
      <c r="D23" s="9">
        <v>18886.93</v>
      </c>
      <c r="E23" s="11" t="s">
        <v>36</v>
      </c>
      <c r="F23" s="9">
        <f>SUM(F24:F25)</f>
        <v>77411670.42</v>
      </c>
      <c r="G23" s="9">
        <f>SUM(G24:G25)</f>
        <v>111500000</v>
      </c>
    </row>
    <row r="24" spans="2:7" ht="12.75">
      <c r="B24" s="12" t="s">
        <v>37</v>
      </c>
      <c r="C24" s="9">
        <v>18450.55</v>
      </c>
      <c r="D24" s="9">
        <v>164241.36</v>
      </c>
      <c r="E24" s="13" t="s">
        <v>38</v>
      </c>
      <c r="F24" s="9">
        <v>77411670.42</v>
      </c>
      <c r="G24" s="9">
        <v>111500000</v>
      </c>
    </row>
    <row r="25" spans="2:7" ht="12.75">
      <c r="B25" s="10" t="s">
        <v>39</v>
      </c>
      <c r="C25" s="9">
        <f>SUM(C26:C30)</f>
        <v>2517554.38</v>
      </c>
      <c r="D25" s="9">
        <f>SUM(D26:D30)</f>
        <v>2517554.38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2517554.38</v>
      </c>
      <c r="D29" s="9">
        <v>2517554.38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38280</v>
      </c>
      <c r="G42" s="9">
        <f>SUM(G43:G45)</f>
        <v>38280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38280</v>
      </c>
      <c r="G45" s="9">
        <v>38280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606631529.93</v>
      </c>
      <c r="D47" s="9">
        <f>D9+D17+D25+D31+D37+D38+D41</f>
        <v>527894677.76</v>
      </c>
      <c r="E47" s="8" t="s">
        <v>82</v>
      </c>
      <c r="F47" s="9">
        <f>F9+F19+F23+F26+F27+F31+F38+F42</f>
        <v>570711529.81</v>
      </c>
      <c r="G47" s="9">
        <f>G9+G19+G23+G26+G27+G31+G38+G42</f>
        <v>612775911.12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241704.67</v>
      </c>
      <c r="D51" s="9">
        <v>277204.67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5232244752.86</v>
      </c>
      <c r="D52" s="9">
        <v>5318120871.62</v>
      </c>
      <c r="E52" s="11" t="s">
        <v>90</v>
      </c>
      <c r="F52" s="9">
        <v>391799297.82</v>
      </c>
      <c r="G52" s="9">
        <v>398684204.45</v>
      </c>
    </row>
    <row r="53" spans="2:7" ht="12.75">
      <c r="B53" s="10" t="s">
        <v>91</v>
      </c>
      <c r="C53" s="9">
        <v>333381493.23</v>
      </c>
      <c r="D53" s="9">
        <v>326295461.05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11733269.64</v>
      </c>
      <c r="D54" s="9">
        <v>9899718.16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28124952.2</v>
      </c>
      <c r="D56" s="9">
        <v>28124952.2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391799297.82</v>
      </c>
      <c r="G57" s="9">
        <f>SUM(G50:G55)</f>
        <v>398684204.45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962510827.6299999</v>
      </c>
      <c r="G59" s="9">
        <f>G47+G57</f>
        <v>1011460115.5699999</v>
      </c>
    </row>
    <row r="60" spans="2:7" ht="25.5">
      <c r="B60" s="6" t="s">
        <v>102</v>
      </c>
      <c r="C60" s="9">
        <f>SUM(C50:C58)</f>
        <v>5605726172.6</v>
      </c>
      <c r="D60" s="9">
        <f>SUM(D50:D58)</f>
        <v>5682718207.7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6212357702.530001</v>
      </c>
      <c r="D62" s="9">
        <f>D47+D60</f>
        <v>6210612885.46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5249846874.9</v>
      </c>
      <c r="G68" s="9">
        <f>SUM(G69:G73)</f>
        <v>5199152769.889999</v>
      </c>
    </row>
    <row r="69" spans="2:7" ht="12.75">
      <c r="B69" s="10"/>
      <c r="C69" s="9"/>
      <c r="D69" s="9"/>
      <c r="E69" s="11" t="s">
        <v>110</v>
      </c>
      <c r="F69" s="9">
        <v>219062539.57</v>
      </c>
      <c r="G69" s="9">
        <v>93360078.32</v>
      </c>
    </row>
    <row r="70" spans="2:7" ht="12.75">
      <c r="B70" s="10"/>
      <c r="C70" s="9"/>
      <c r="D70" s="9"/>
      <c r="E70" s="11" t="s">
        <v>111</v>
      </c>
      <c r="F70" s="9">
        <v>5024070007.54</v>
      </c>
      <c r="G70" s="9">
        <v>5099078363.78</v>
      </c>
    </row>
    <row r="71" spans="2:7" ht="12.75">
      <c r="B71" s="10"/>
      <c r="C71" s="9"/>
      <c r="D71" s="9"/>
      <c r="E71" s="11" t="s">
        <v>112</v>
      </c>
      <c r="F71" s="9">
        <v>6714327.79</v>
      </c>
      <c r="G71" s="9">
        <v>6714327.79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5249846874.9</v>
      </c>
      <c r="G79" s="9">
        <f>G63+G68+G75</f>
        <v>5199152769.889999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6212357702.53</v>
      </c>
      <c r="G81" s="9">
        <f>G59+G79</f>
        <v>6210612885.459999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1.421875" defaultRowHeight="15"/>
  <cols>
    <col min="1" max="1" width="5.00390625" style="32" customWidth="1"/>
    <col min="2" max="2" width="43.00390625" style="32" customWidth="1"/>
    <col min="3" max="3" width="14.140625" style="32" customWidth="1"/>
    <col min="4" max="4" width="13.28125" style="32" customWidth="1"/>
    <col min="5" max="5" width="15.00390625" style="32" customWidth="1"/>
    <col min="6" max="6" width="16.57421875" style="32" customWidth="1"/>
    <col min="7" max="7" width="13.421875" style="32" customWidth="1"/>
    <col min="8" max="8" width="14.00390625" style="32" customWidth="1"/>
    <col min="9" max="9" width="15.00390625" style="32" customWidth="1"/>
    <col min="10" max="16384" width="11.421875" style="32" customWidth="1"/>
  </cols>
  <sheetData>
    <row r="1" ht="13.5" thickBot="1"/>
    <row r="2" spans="2:9" ht="12.75">
      <c r="B2" s="33" t="s">
        <v>120</v>
      </c>
      <c r="C2" s="34"/>
      <c r="D2" s="34"/>
      <c r="E2" s="34"/>
      <c r="F2" s="34"/>
      <c r="G2" s="34"/>
      <c r="H2" s="34"/>
      <c r="I2" s="35"/>
    </row>
    <row r="3" spans="2:9" ht="12.75">
      <c r="B3" s="36" t="s">
        <v>124</v>
      </c>
      <c r="C3" s="37"/>
      <c r="D3" s="37"/>
      <c r="E3" s="37"/>
      <c r="F3" s="37"/>
      <c r="G3" s="37"/>
      <c r="H3" s="37"/>
      <c r="I3" s="38"/>
    </row>
    <row r="4" spans="2:9" ht="12.75">
      <c r="B4" s="36" t="s">
        <v>125</v>
      </c>
      <c r="C4" s="37"/>
      <c r="D4" s="37"/>
      <c r="E4" s="37"/>
      <c r="F4" s="37"/>
      <c r="G4" s="37"/>
      <c r="H4" s="37"/>
      <c r="I4" s="38"/>
    </row>
    <row r="5" spans="2:9" ht="13.5" thickBot="1">
      <c r="B5" s="39" t="s">
        <v>1</v>
      </c>
      <c r="C5" s="40"/>
      <c r="D5" s="40"/>
      <c r="E5" s="40"/>
      <c r="F5" s="40"/>
      <c r="G5" s="40"/>
      <c r="H5" s="40"/>
      <c r="I5" s="41"/>
    </row>
    <row r="6" spans="2:9" ht="76.5">
      <c r="B6" s="42" t="s">
        <v>126</v>
      </c>
      <c r="C6" s="42" t="s">
        <v>127</v>
      </c>
      <c r="D6" s="42" t="s">
        <v>128</v>
      </c>
      <c r="E6" s="42" t="s">
        <v>129</v>
      </c>
      <c r="F6" s="42" t="s">
        <v>130</v>
      </c>
      <c r="G6" s="42" t="s">
        <v>131</v>
      </c>
      <c r="H6" s="42" t="s">
        <v>132</v>
      </c>
      <c r="I6" s="42" t="s">
        <v>133</v>
      </c>
    </row>
    <row r="7" spans="2:9" ht="13.5" thickBot="1">
      <c r="B7" s="43" t="s">
        <v>134</v>
      </c>
      <c r="C7" s="43" t="s">
        <v>135</v>
      </c>
      <c r="D7" s="43" t="s">
        <v>136</v>
      </c>
      <c r="E7" s="43" t="s">
        <v>137</v>
      </c>
      <c r="F7" s="43" t="s">
        <v>138</v>
      </c>
      <c r="G7" s="43" t="s">
        <v>139</v>
      </c>
      <c r="H7" s="43" t="s">
        <v>140</v>
      </c>
      <c r="I7" s="43" t="s">
        <v>141</v>
      </c>
    </row>
    <row r="8" spans="2:9" ht="12.75">
      <c r="B8" s="44" t="s">
        <v>142</v>
      </c>
      <c r="C8" s="45">
        <f aca="true" t="shared" si="0" ref="C8:I8">C9+C13</f>
        <v>510184204.45</v>
      </c>
      <c r="D8" s="45">
        <f t="shared" si="0"/>
        <v>120000000</v>
      </c>
      <c r="E8" s="45">
        <f t="shared" si="0"/>
        <v>160973236.21</v>
      </c>
      <c r="F8" s="45">
        <f t="shared" si="0"/>
        <v>0</v>
      </c>
      <c r="G8" s="45">
        <f t="shared" si="0"/>
        <v>469210968.24</v>
      </c>
      <c r="H8" s="45">
        <f t="shared" si="0"/>
        <v>35167835.96</v>
      </c>
      <c r="I8" s="45">
        <f t="shared" si="0"/>
        <v>0</v>
      </c>
    </row>
    <row r="9" spans="2:9" ht="12.75">
      <c r="B9" s="44" t="s">
        <v>143</v>
      </c>
      <c r="C9" s="45">
        <f aca="true" t="shared" si="1" ref="C9:I9">SUM(C10:C12)</f>
        <v>111500000</v>
      </c>
      <c r="D9" s="45">
        <f t="shared" si="1"/>
        <v>120000000</v>
      </c>
      <c r="E9" s="45">
        <f t="shared" si="1"/>
        <v>154088329.58</v>
      </c>
      <c r="F9" s="45">
        <f t="shared" si="1"/>
        <v>0</v>
      </c>
      <c r="G9" s="45">
        <f t="shared" si="1"/>
        <v>77411670.42</v>
      </c>
      <c r="H9" s="45">
        <f t="shared" si="1"/>
        <v>35167835.96</v>
      </c>
      <c r="I9" s="45">
        <f t="shared" si="1"/>
        <v>0</v>
      </c>
    </row>
    <row r="10" spans="2:9" ht="12.75">
      <c r="B10" s="46" t="s">
        <v>144</v>
      </c>
      <c r="C10" s="45">
        <v>111500000</v>
      </c>
      <c r="D10" s="45">
        <v>120000000</v>
      </c>
      <c r="E10" s="45">
        <v>154088329.58</v>
      </c>
      <c r="F10" s="45"/>
      <c r="G10" s="47">
        <v>77411670.42</v>
      </c>
      <c r="H10" s="45">
        <v>35167835.96</v>
      </c>
      <c r="I10" s="45">
        <v>0</v>
      </c>
    </row>
    <row r="11" spans="2:9" ht="12.75">
      <c r="B11" s="46" t="s">
        <v>145</v>
      </c>
      <c r="C11" s="47">
        <v>0</v>
      </c>
      <c r="D11" s="47">
        <v>0</v>
      </c>
      <c r="E11" s="47">
        <v>0</v>
      </c>
      <c r="F11" s="47"/>
      <c r="G11" s="47">
        <v>0</v>
      </c>
      <c r="H11" s="47">
        <v>0</v>
      </c>
      <c r="I11" s="47">
        <v>0</v>
      </c>
    </row>
    <row r="12" spans="2:9" ht="12.75">
      <c r="B12" s="46" t="s">
        <v>146</v>
      </c>
      <c r="C12" s="47">
        <v>0</v>
      </c>
      <c r="D12" s="47">
        <v>0</v>
      </c>
      <c r="E12" s="47">
        <v>0</v>
      </c>
      <c r="F12" s="47"/>
      <c r="G12" s="47">
        <v>0</v>
      </c>
      <c r="H12" s="47">
        <v>0</v>
      </c>
      <c r="I12" s="47">
        <v>0</v>
      </c>
    </row>
    <row r="13" spans="2:9" ht="12.75">
      <c r="B13" s="44" t="s">
        <v>147</v>
      </c>
      <c r="C13" s="45">
        <f aca="true" t="shared" si="2" ref="C13:I13">SUM(C14:C16)</f>
        <v>398684204.45</v>
      </c>
      <c r="D13" s="45">
        <f t="shared" si="2"/>
        <v>0</v>
      </c>
      <c r="E13" s="45">
        <f t="shared" si="2"/>
        <v>6884906.63</v>
      </c>
      <c r="F13" s="45">
        <f t="shared" si="2"/>
        <v>0</v>
      </c>
      <c r="G13" s="45">
        <f t="shared" si="2"/>
        <v>391799297.82</v>
      </c>
      <c r="H13" s="45">
        <f t="shared" si="2"/>
        <v>0</v>
      </c>
      <c r="I13" s="45">
        <f t="shared" si="2"/>
        <v>0</v>
      </c>
    </row>
    <row r="14" spans="2:9" ht="12.75">
      <c r="B14" s="46" t="s">
        <v>148</v>
      </c>
      <c r="C14" s="45">
        <v>398684204.45</v>
      </c>
      <c r="D14" s="45">
        <v>0</v>
      </c>
      <c r="E14" s="45">
        <v>6884906.63</v>
      </c>
      <c r="F14" s="45"/>
      <c r="G14" s="47">
        <v>391799297.82</v>
      </c>
      <c r="H14" s="45">
        <v>0</v>
      </c>
      <c r="I14" s="45">
        <v>0</v>
      </c>
    </row>
    <row r="15" spans="2:9" ht="12.75">
      <c r="B15" s="46" t="s">
        <v>149</v>
      </c>
      <c r="C15" s="47">
        <v>0</v>
      </c>
      <c r="D15" s="47">
        <v>0</v>
      </c>
      <c r="E15" s="47">
        <v>0</v>
      </c>
      <c r="F15" s="47"/>
      <c r="G15" s="47">
        <v>0</v>
      </c>
      <c r="H15" s="47">
        <v>0</v>
      </c>
      <c r="I15" s="47">
        <v>0</v>
      </c>
    </row>
    <row r="16" spans="2:9" ht="12.75">
      <c r="B16" s="46" t="s">
        <v>150</v>
      </c>
      <c r="C16" s="47">
        <v>0</v>
      </c>
      <c r="D16" s="47">
        <v>0</v>
      </c>
      <c r="E16" s="47">
        <v>0</v>
      </c>
      <c r="F16" s="47"/>
      <c r="G16" s="47">
        <v>0</v>
      </c>
      <c r="H16" s="47">
        <v>0</v>
      </c>
      <c r="I16" s="47">
        <v>0</v>
      </c>
    </row>
    <row r="17" spans="2:9" ht="12.75">
      <c r="B17" s="44" t="s">
        <v>151</v>
      </c>
      <c r="C17" s="45">
        <v>501275911.12</v>
      </c>
      <c r="D17" s="48"/>
      <c r="E17" s="48"/>
      <c r="F17" s="48"/>
      <c r="G17" s="47">
        <v>493299859.39</v>
      </c>
      <c r="H17" s="48"/>
      <c r="I17" s="48"/>
    </row>
    <row r="18" spans="2:9" ht="12.75">
      <c r="B18" s="49"/>
      <c r="C18" s="47"/>
      <c r="D18" s="47"/>
      <c r="E18" s="47"/>
      <c r="F18" s="47"/>
      <c r="G18" s="47"/>
      <c r="H18" s="47"/>
      <c r="I18" s="47"/>
    </row>
    <row r="19" spans="2:9" ht="25.5">
      <c r="B19" s="50" t="s">
        <v>152</v>
      </c>
      <c r="C19" s="45">
        <f>C8+C17</f>
        <v>1011460115.5699999</v>
      </c>
      <c r="D19" s="45">
        <f aca="true" t="shared" si="3" ref="D19:I19">D8+D17</f>
        <v>120000000</v>
      </c>
      <c r="E19" s="45">
        <f t="shared" si="3"/>
        <v>160973236.21</v>
      </c>
      <c r="F19" s="45">
        <f t="shared" si="3"/>
        <v>0</v>
      </c>
      <c r="G19" s="45">
        <f t="shared" si="3"/>
        <v>962510827.63</v>
      </c>
      <c r="H19" s="45">
        <f t="shared" si="3"/>
        <v>35167835.96</v>
      </c>
      <c r="I19" s="45">
        <f t="shared" si="3"/>
        <v>0</v>
      </c>
    </row>
    <row r="20" spans="2:9" ht="12.75">
      <c r="B20" s="44"/>
      <c r="C20" s="45"/>
      <c r="D20" s="45"/>
      <c r="E20" s="45"/>
      <c r="F20" s="45"/>
      <c r="G20" s="45"/>
      <c r="H20" s="45"/>
      <c r="I20" s="45"/>
    </row>
    <row r="21" spans="2:9" ht="12.75">
      <c r="B21" s="44" t="s">
        <v>153</v>
      </c>
      <c r="C21" s="45">
        <f aca="true" t="shared" si="4" ref="C21:I21">SUM(C22:C24)</f>
        <v>0</v>
      </c>
      <c r="D21" s="45">
        <f t="shared" si="4"/>
        <v>0</v>
      </c>
      <c r="E21" s="45">
        <f t="shared" si="4"/>
        <v>0</v>
      </c>
      <c r="F21" s="45">
        <f t="shared" si="4"/>
        <v>0</v>
      </c>
      <c r="G21" s="45">
        <f t="shared" si="4"/>
        <v>0</v>
      </c>
      <c r="H21" s="45">
        <f t="shared" si="4"/>
        <v>0</v>
      </c>
      <c r="I21" s="45">
        <f t="shared" si="4"/>
        <v>0</v>
      </c>
    </row>
    <row r="22" spans="2:9" ht="12.75">
      <c r="B22" s="49" t="s">
        <v>154</v>
      </c>
      <c r="C22" s="47"/>
      <c r="D22" s="47"/>
      <c r="E22" s="47"/>
      <c r="F22" s="47"/>
      <c r="G22" s="47">
        <f>C22+D22-E22+F22</f>
        <v>0</v>
      </c>
      <c r="H22" s="47"/>
      <c r="I22" s="47"/>
    </row>
    <row r="23" spans="2:9" ht="12.75">
      <c r="B23" s="49" t="s">
        <v>155</v>
      </c>
      <c r="C23" s="47"/>
      <c r="D23" s="47"/>
      <c r="E23" s="47"/>
      <c r="F23" s="47"/>
      <c r="G23" s="47">
        <f>C23+D23-E23+F23</f>
        <v>0</v>
      </c>
      <c r="H23" s="47"/>
      <c r="I23" s="47"/>
    </row>
    <row r="24" spans="2:9" ht="12.75">
      <c r="B24" s="49" t="s">
        <v>156</v>
      </c>
      <c r="C24" s="47"/>
      <c r="D24" s="47"/>
      <c r="E24" s="47"/>
      <c r="F24" s="47"/>
      <c r="G24" s="47">
        <f>C24+D24-E24+F24</f>
        <v>0</v>
      </c>
      <c r="H24" s="47"/>
      <c r="I24" s="47"/>
    </row>
    <row r="25" spans="2:9" ht="12.75">
      <c r="B25" s="51"/>
      <c r="C25" s="52"/>
      <c r="D25" s="52"/>
      <c r="E25" s="52"/>
      <c r="F25" s="52"/>
      <c r="G25" s="52"/>
      <c r="H25" s="52"/>
      <c r="I25" s="52"/>
    </row>
    <row r="26" spans="2:9" ht="25.5">
      <c r="B26" s="50" t="s">
        <v>157</v>
      </c>
      <c r="C26" s="45">
        <f aca="true" t="shared" si="5" ref="C26:I26">SUM(C27:C29)</f>
        <v>0</v>
      </c>
      <c r="D26" s="45">
        <f t="shared" si="5"/>
        <v>0</v>
      </c>
      <c r="E26" s="45">
        <f t="shared" si="5"/>
        <v>0</v>
      </c>
      <c r="F26" s="45">
        <f t="shared" si="5"/>
        <v>0</v>
      </c>
      <c r="G26" s="45">
        <f t="shared" si="5"/>
        <v>0</v>
      </c>
      <c r="H26" s="45">
        <f t="shared" si="5"/>
        <v>0</v>
      </c>
      <c r="I26" s="45">
        <f t="shared" si="5"/>
        <v>0</v>
      </c>
    </row>
    <row r="27" spans="2:9" ht="12.75">
      <c r="B27" s="49" t="s">
        <v>158</v>
      </c>
      <c r="C27" s="47"/>
      <c r="D27" s="47"/>
      <c r="E27" s="47"/>
      <c r="F27" s="47"/>
      <c r="G27" s="47">
        <f>C27+D27-E27+F27</f>
        <v>0</v>
      </c>
      <c r="H27" s="47"/>
      <c r="I27" s="47"/>
    </row>
    <row r="28" spans="2:9" ht="12.75">
      <c r="B28" s="49" t="s">
        <v>159</v>
      </c>
      <c r="C28" s="47"/>
      <c r="D28" s="47"/>
      <c r="E28" s="47"/>
      <c r="F28" s="47"/>
      <c r="G28" s="47">
        <f>C28+D28-E28+F28</f>
        <v>0</v>
      </c>
      <c r="H28" s="47"/>
      <c r="I28" s="47"/>
    </row>
    <row r="29" spans="2:9" ht="12.75">
      <c r="B29" s="49" t="s">
        <v>160</v>
      </c>
      <c r="C29" s="47"/>
      <c r="D29" s="47"/>
      <c r="E29" s="47"/>
      <c r="F29" s="47"/>
      <c r="G29" s="47">
        <f>C29+D29-E29+F29</f>
        <v>0</v>
      </c>
      <c r="H29" s="47"/>
      <c r="I29" s="47"/>
    </row>
    <row r="30" spans="2:9" ht="13.5" thickBot="1">
      <c r="B30" s="53"/>
      <c r="C30" s="54"/>
      <c r="D30" s="54"/>
      <c r="E30" s="54"/>
      <c r="F30" s="54"/>
      <c r="G30" s="54"/>
      <c r="H30" s="54"/>
      <c r="I30" s="54"/>
    </row>
    <row r="31" spans="2:9" ht="12.75">
      <c r="B31" s="55" t="s">
        <v>161</v>
      </c>
      <c r="C31" s="55"/>
      <c r="D31" s="55"/>
      <c r="E31" s="55"/>
      <c r="F31" s="55"/>
      <c r="G31" s="55"/>
      <c r="H31" s="55"/>
      <c r="I31" s="55"/>
    </row>
    <row r="32" spans="2:9" ht="12.75">
      <c r="B32" s="56" t="s">
        <v>162</v>
      </c>
      <c r="C32" s="57"/>
      <c r="D32" s="58"/>
      <c r="E32" s="58"/>
      <c r="F32" s="58"/>
      <c r="G32" s="58"/>
      <c r="H32" s="58"/>
      <c r="I32" s="58"/>
    </row>
    <row r="33" spans="2:9" ht="13.5" thickBot="1">
      <c r="B33" s="59"/>
      <c r="C33" s="57"/>
      <c r="D33" s="57"/>
      <c r="E33" s="57"/>
      <c r="F33" s="57"/>
      <c r="G33" s="57"/>
      <c r="H33" s="57"/>
      <c r="I33" s="57"/>
    </row>
    <row r="34" spans="2:9" ht="12.75">
      <c r="B34" s="60" t="s">
        <v>163</v>
      </c>
      <c r="C34" s="60" t="s">
        <v>164</v>
      </c>
      <c r="D34" s="60" t="s">
        <v>165</v>
      </c>
      <c r="E34" s="61" t="s">
        <v>166</v>
      </c>
      <c r="F34" s="60" t="s">
        <v>167</v>
      </c>
      <c r="G34" s="61" t="s">
        <v>168</v>
      </c>
      <c r="H34" s="57"/>
      <c r="I34" s="57"/>
    </row>
    <row r="35" spans="2:9" ht="13.5" thickBot="1">
      <c r="B35" s="62"/>
      <c r="C35" s="62"/>
      <c r="D35" s="62"/>
      <c r="E35" s="63" t="s">
        <v>169</v>
      </c>
      <c r="F35" s="62"/>
      <c r="G35" s="63" t="s">
        <v>170</v>
      </c>
      <c r="H35" s="57"/>
      <c r="I35" s="57"/>
    </row>
    <row r="36" spans="2:9" ht="12.75">
      <c r="B36" s="64" t="s">
        <v>171</v>
      </c>
      <c r="C36" s="45">
        <f>SUM(C37:C39)</f>
        <v>0</v>
      </c>
      <c r="D36" s="45">
        <f>SUM(D37:D39)</f>
        <v>0</v>
      </c>
      <c r="E36" s="45">
        <f>SUM(E37:E39)</f>
        <v>0</v>
      </c>
      <c r="F36" s="45">
        <f>SUM(F37:F39)</f>
        <v>0</v>
      </c>
      <c r="G36" s="45">
        <f>SUM(G37:G39)</f>
        <v>0</v>
      </c>
      <c r="H36" s="57"/>
      <c r="I36" s="57"/>
    </row>
    <row r="37" spans="2:9" ht="12.75">
      <c r="B37" s="49" t="s">
        <v>172</v>
      </c>
      <c r="C37" s="47"/>
      <c r="D37" s="47"/>
      <c r="E37" s="47"/>
      <c r="F37" s="47"/>
      <c r="G37" s="47"/>
      <c r="H37" s="57"/>
      <c r="I37" s="57"/>
    </row>
    <row r="38" spans="2:9" ht="12.75">
      <c r="B38" s="49" t="s">
        <v>173</v>
      </c>
      <c r="C38" s="47"/>
      <c r="D38" s="47"/>
      <c r="E38" s="47"/>
      <c r="F38" s="47"/>
      <c r="G38" s="47"/>
      <c r="H38" s="57"/>
      <c r="I38" s="57"/>
    </row>
    <row r="39" spans="2:9" ht="13.5" thickBot="1">
      <c r="B39" s="65" t="s">
        <v>174</v>
      </c>
      <c r="C39" s="66"/>
      <c r="D39" s="66"/>
      <c r="E39" s="66"/>
      <c r="F39" s="66"/>
      <c r="G39" s="66"/>
      <c r="H39" s="57"/>
      <c r="I39" s="57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="90" zoomScaleNormal="90" zoomScalePageLayoutView="0" workbookViewId="0" topLeftCell="A1">
      <selection activeCell="B2" sqref="B2:L2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">
      <c r="B2" s="33" t="s">
        <v>120</v>
      </c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2:12" ht="15">
      <c r="B3" s="36" t="s">
        <v>202</v>
      </c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2:12" ht="15">
      <c r="B4" s="36" t="s">
        <v>125</v>
      </c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2:12" ht="15.75" thickBot="1">
      <c r="B5" s="39" t="s">
        <v>1</v>
      </c>
      <c r="C5" s="40"/>
      <c r="D5" s="40"/>
      <c r="E5" s="40"/>
      <c r="F5" s="40"/>
      <c r="G5" s="40"/>
      <c r="H5" s="40"/>
      <c r="I5" s="40"/>
      <c r="J5" s="40"/>
      <c r="K5" s="40"/>
      <c r="L5" s="41"/>
    </row>
    <row r="6" spans="2:12" ht="102">
      <c r="B6" s="42" t="s">
        <v>201</v>
      </c>
      <c r="C6" s="81" t="s">
        <v>200</v>
      </c>
      <c r="D6" s="81" t="s">
        <v>199</v>
      </c>
      <c r="E6" s="81" t="s">
        <v>198</v>
      </c>
      <c r="F6" s="81" t="s">
        <v>197</v>
      </c>
      <c r="G6" s="81" t="s">
        <v>196</v>
      </c>
      <c r="H6" s="81" t="s">
        <v>195</v>
      </c>
      <c r="I6" s="81" t="s">
        <v>194</v>
      </c>
      <c r="J6" s="81" t="s">
        <v>193</v>
      </c>
      <c r="K6" s="81" t="s">
        <v>192</v>
      </c>
      <c r="L6" s="81" t="s">
        <v>191</v>
      </c>
    </row>
    <row r="7" spans="2:12" ht="15.75" thickBot="1">
      <c r="B7" s="43" t="s">
        <v>134</v>
      </c>
      <c r="C7" s="43" t="s">
        <v>135</v>
      </c>
      <c r="D7" s="43" t="s">
        <v>136</v>
      </c>
      <c r="E7" s="43" t="s">
        <v>137</v>
      </c>
      <c r="F7" s="43" t="s">
        <v>138</v>
      </c>
      <c r="G7" s="43" t="s">
        <v>190</v>
      </c>
      <c r="H7" s="43" t="s">
        <v>140</v>
      </c>
      <c r="I7" s="43" t="s">
        <v>141</v>
      </c>
      <c r="J7" s="43" t="s">
        <v>189</v>
      </c>
      <c r="K7" s="43" t="s">
        <v>188</v>
      </c>
      <c r="L7" s="43" t="s">
        <v>187</v>
      </c>
    </row>
    <row r="8" spans="2:12" ht="15">
      <c r="B8" s="80"/>
      <c r="C8" s="79" t="s">
        <v>186</v>
      </c>
      <c r="D8" s="78"/>
      <c r="E8" s="78"/>
      <c r="F8" s="78"/>
      <c r="G8" s="78"/>
      <c r="H8" s="78"/>
      <c r="I8" s="78"/>
      <c r="J8" s="78"/>
      <c r="K8" s="78"/>
      <c r="L8" s="77"/>
    </row>
    <row r="9" spans="2:12" ht="25.5">
      <c r="B9" s="74" t="s">
        <v>185</v>
      </c>
      <c r="C9" s="73"/>
      <c r="D9" s="72"/>
      <c r="E9" s="72"/>
      <c r="F9" s="72"/>
      <c r="G9" s="72"/>
      <c r="H9" s="72"/>
      <c r="I9" s="72"/>
      <c r="J9" s="72"/>
      <c r="K9" s="72"/>
      <c r="L9" s="71"/>
    </row>
    <row r="10" spans="2:12" ht="15">
      <c r="B10" s="76" t="s">
        <v>184</v>
      </c>
      <c r="C10" s="73"/>
      <c r="D10" s="72"/>
      <c r="E10" s="72"/>
      <c r="F10" s="72"/>
      <c r="G10" s="72"/>
      <c r="H10" s="72"/>
      <c r="I10" s="72"/>
      <c r="J10" s="72"/>
      <c r="K10" s="72"/>
      <c r="L10" s="71"/>
    </row>
    <row r="11" spans="2:12" ht="15">
      <c r="B11" s="76" t="s">
        <v>183</v>
      </c>
      <c r="C11" s="73"/>
      <c r="D11" s="72"/>
      <c r="E11" s="72"/>
      <c r="F11" s="72"/>
      <c r="G11" s="72"/>
      <c r="H11" s="72"/>
      <c r="I11" s="72"/>
      <c r="J11" s="72"/>
      <c r="K11" s="72"/>
      <c r="L11" s="71"/>
    </row>
    <row r="12" spans="2:12" ht="15">
      <c r="B12" s="76" t="s">
        <v>182</v>
      </c>
      <c r="C12" s="73"/>
      <c r="D12" s="72"/>
      <c r="E12" s="72"/>
      <c r="F12" s="72"/>
      <c r="G12" s="72"/>
      <c r="H12" s="72"/>
      <c r="I12" s="72"/>
      <c r="J12" s="72"/>
      <c r="K12" s="72"/>
      <c r="L12" s="71"/>
    </row>
    <row r="13" spans="2:12" ht="15">
      <c r="B13" s="76" t="s">
        <v>181</v>
      </c>
      <c r="C13" s="73"/>
      <c r="D13" s="72"/>
      <c r="E13" s="72"/>
      <c r="F13" s="72"/>
      <c r="G13" s="72"/>
      <c r="H13" s="72"/>
      <c r="I13" s="72"/>
      <c r="J13" s="72"/>
      <c r="K13" s="72"/>
      <c r="L13" s="71"/>
    </row>
    <row r="14" spans="2:12" ht="15">
      <c r="B14" s="75"/>
      <c r="C14" s="73"/>
      <c r="D14" s="72"/>
      <c r="E14" s="72"/>
      <c r="F14" s="72"/>
      <c r="G14" s="72"/>
      <c r="H14" s="72"/>
      <c r="I14" s="72"/>
      <c r="J14" s="72"/>
      <c r="K14" s="72"/>
      <c r="L14" s="71"/>
    </row>
    <row r="15" spans="2:12" ht="15">
      <c r="B15" s="74" t="s">
        <v>180</v>
      </c>
      <c r="C15" s="73"/>
      <c r="D15" s="72"/>
      <c r="E15" s="72"/>
      <c r="F15" s="72"/>
      <c r="G15" s="72"/>
      <c r="H15" s="72"/>
      <c r="I15" s="72"/>
      <c r="J15" s="72"/>
      <c r="K15" s="72"/>
      <c r="L15" s="71"/>
    </row>
    <row r="16" spans="2:12" ht="15">
      <c r="B16" s="76" t="s">
        <v>179</v>
      </c>
      <c r="C16" s="73"/>
      <c r="D16" s="72"/>
      <c r="E16" s="72"/>
      <c r="F16" s="72"/>
      <c r="G16" s="72"/>
      <c r="H16" s="72"/>
      <c r="I16" s="72"/>
      <c r="J16" s="72"/>
      <c r="K16" s="72"/>
      <c r="L16" s="71"/>
    </row>
    <row r="17" spans="2:12" ht="15">
      <c r="B17" s="76" t="s">
        <v>178</v>
      </c>
      <c r="C17" s="73"/>
      <c r="D17" s="72"/>
      <c r="E17" s="72"/>
      <c r="F17" s="72"/>
      <c r="G17" s="72"/>
      <c r="H17" s="72"/>
      <c r="I17" s="72"/>
      <c r="J17" s="72"/>
      <c r="K17" s="72"/>
      <c r="L17" s="71"/>
    </row>
    <row r="18" spans="2:12" ht="15">
      <c r="B18" s="76" t="s">
        <v>177</v>
      </c>
      <c r="C18" s="73"/>
      <c r="D18" s="72"/>
      <c r="E18" s="72"/>
      <c r="F18" s="72"/>
      <c r="G18" s="72"/>
      <c r="H18" s="72"/>
      <c r="I18" s="72"/>
      <c r="J18" s="72"/>
      <c r="K18" s="72"/>
      <c r="L18" s="71"/>
    </row>
    <row r="19" spans="2:12" ht="15">
      <c r="B19" s="76" t="s">
        <v>176</v>
      </c>
      <c r="C19" s="73"/>
      <c r="D19" s="72"/>
      <c r="E19" s="72"/>
      <c r="F19" s="72"/>
      <c r="G19" s="72"/>
      <c r="H19" s="72"/>
      <c r="I19" s="72"/>
      <c r="J19" s="72"/>
      <c r="K19" s="72"/>
      <c r="L19" s="71"/>
    </row>
    <row r="20" spans="2:12" ht="15">
      <c r="B20" s="75"/>
      <c r="C20" s="73"/>
      <c r="D20" s="72"/>
      <c r="E20" s="72"/>
      <c r="F20" s="72"/>
      <c r="G20" s="72"/>
      <c r="H20" s="72"/>
      <c r="I20" s="72"/>
      <c r="J20" s="72"/>
      <c r="K20" s="72"/>
      <c r="L20" s="71"/>
    </row>
    <row r="21" spans="2:12" ht="38.25">
      <c r="B21" s="74" t="s">
        <v>175</v>
      </c>
      <c r="C21" s="73"/>
      <c r="D21" s="72"/>
      <c r="E21" s="72"/>
      <c r="F21" s="72"/>
      <c r="G21" s="72"/>
      <c r="H21" s="72"/>
      <c r="I21" s="72"/>
      <c r="J21" s="72"/>
      <c r="K21" s="72"/>
      <c r="L21" s="71"/>
    </row>
    <row r="22" spans="2:12" ht="15.75" thickBot="1">
      <c r="B22" s="70"/>
      <c r="C22" s="69"/>
      <c r="D22" s="68"/>
      <c r="E22" s="68"/>
      <c r="F22" s="68"/>
      <c r="G22" s="68"/>
      <c r="H22" s="68"/>
      <c r="I22" s="68"/>
      <c r="J22" s="68"/>
      <c r="K22" s="68"/>
      <c r="L22" s="67"/>
    </row>
  </sheetData>
  <sheetProtection/>
  <mergeCells count="5">
    <mergeCell ref="B2:L2"/>
    <mergeCell ref="B3:L3"/>
    <mergeCell ref="B4:L4"/>
    <mergeCell ref="B5:L5"/>
    <mergeCell ref="C8:L22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23" t="s">
        <v>120</v>
      </c>
      <c r="C2" s="24"/>
      <c r="D2" s="24"/>
      <c r="E2" s="25"/>
    </row>
    <row r="3" spans="2:5" ht="12.75">
      <c r="B3" s="82" t="s">
        <v>203</v>
      </c>
      <c r="C3" s="83"/>
      <c r="D3" s="83"/>
      <c r="E3" s="84"/>
    </row>
    <row r="4" spans="2:5" ht="12.75">
      <c r="B4" s="82" t="s">
        <v>125</v>
      </c>
      <c r="C4" s="83"/>
      <c r="D4" s="83"/>
      <c r="E4" s="84"/>
    </row>
    <row r="5" spans="2:5" ht="13.5" thickBot="1">
      <c r="B5" s="85" t="s">
        <v>1</v>
      </c>
      <c r="C5" s="86"/>
      <c r="D5" s="86"/>
      <c r="E5" s="87"/>
    </row>
    <row r="6" spans="2:5" ht="13.5" thickBot="1">
      <c r="B6" s="88"/>
      <c r="C6" s="88"/>
      <c r="D6" s="88"/>
      <c r="E6" s="88"/>
    </row>
    <row r="7" spans="2:5" ht="12.75">
      <c r="B7" s="89" t="s">
        <v>2</v>
      </c>
      <c r="C7" s="21" t="s">
        <v>204</v>
      </c>
      <c r="D7" s="90" t="s">
        <v>205</v>
      </c>
      <c r="E7" s="21" t="s">
        <v>206</v>
      </c>
    </row>
    <row r="8" spans="2:5" ht="13.5" thickBot="1">
      <c r="B8" s="91"/>
      <c r="C8" s="22" t="s">
        <v>207</v>
      </c>
      <c r="D8" s="92"/>
      <c r="E8" s="22" t="s">
        <v>208</v>
      </c>
    </row>
    <row r="9" spans="2:5" ht="12.75">
      <c r="B9" s="93" t="s">
        <v>209</v>
      </c>
      <c r="C9" s="94">
        <f>SUM(C10:C12)</f>
        <v>1435592588.98</v>
      </c>
      <c r="D9" s="94">
        <f>SUM(D10:D12)</f>
        <v>1588467360.12</v>
      </c>
      <c r="E9" s="94">
        <f>SUM(E10:E12)</f>
        <v>1589131825.4399998</v>
      </c>
    </row>
    <row r="10" spans="2:5" ht="12.75">
      <c r="B10" s="95" t="s">
        <v>210</v>
      </c>
      <c r="C10" s="96">
        <v>1142524352.48</v>
      </c>
      <c r="D10" s="96">
        <v>1193211674.57</v>
      </c>
      <c r="E10" s="96">
        <v>1193211674.57</v>
      </c>
    </row>
    <row r="11" spans="2:5" ht="12.75">
      <c r="B11" s="95" t="s">
        <v>211</v>
      </c>
      <c r="C11" s="96">
        <v>412123236.5</v>
      </c>
      <c r="D11" s="96">
        <v>397965095.59</v>
      </c>
      <c r="E11" s="96">
        <v>397965095.59</v>
      </c>
    </row>
    <row r="12" spans="2:5" ht="12.75">
      <c r="B12" s="95" t="s">
        <v>212</v>
      </c>
      <c r="C12" s="96">
        <f>C48</f>
        <v>-119055000</v>
      </c>
      <c r="D12" s="96">
        <f>D48</f>
        <v>-2709410.0399999917</v>
      </c>
      <c r="E12" s="96">
        <f>E48</f>
        <v>-2044944.7199999988</v>
      </c>
    </row>
    <row r="13" spans="2:5" ht="12.75">
      <c r="B13" s="93"/>
      <c r="C13" s="96"/>
      <c r="D13" s="96"/>
      <c r="E13" s="96"/>
    </row>
    <row r="14" spans="2:5" ht="15">
      <c r="B14" s="93" t="s">
        <v>213</v>
      </c>
      <c r="C14" s="94">
        <f>SUM(C15:C16)</f>
        <v>1435592587.98</v>
      </c>
      <c r="D14" s="94">
        <f>SUM(D15:D16)</f>
        <v>1472868742.4</v>
      </c>
      <c r="E14" s="94">
        <f>SUM(E15:E16)</f>
        <v>1453881494.46</v>
      </c>
    </row>
    <row r="15" spans="2:5" ht="12.75">
      <c r="B15" s="95" t="s">
        <v>214</v>
      </c>
      <c r="C15" s="96">
        <v>1134969350.48</v>
      </c>
      <c r="D15" s="96">
        <v>1186198133.47</v>
      </c>
      <c r="E15" s="96">
        <v>1168518921.76</v>
      </c>
    </row>
    <row r="16" spans="2:5" ht="12.75">
      <c r="B16" s="95" t="s">
        <v>215</v>
      </c>
      <c r="C16" s="96">
        <v>300623237.5</v>
      </c>
      <c r="D16" s="96">
        <v>286670608.93</v>
      </c>
      <c r="E16" s="96">
        <v>285362572.7</v>
      </c>
    </row>
    <row r="17" spans="2:5" ht="12.75">
      <c r="B17" s="97"/>
      <c r="C17" s="96"/>
      <c r="D17" s="96"/>
      <c r="E17" s="96"/>
    </row>
    <row r="18" spans="2:5" ht="12.75">
      <c r="B18" s="93" t="s">
        <v>216</v>
      </c>
      <c r="C18" s="94">
        <f>SUM(C19:C20)</f>
        <v>0</v>
      </c>
      <c r="D18" s="94">
        <f>SUM(D19:D20)</f>
        <v>22599657.21</v>
      </c>
      <c r="E18" s="94">
        <f>SUM(E19:E20)</f>
        <v>22599657.21</v>
      </c>
    </row>
    <row r="19" spans="2:5" ht="12.75">
      <c r="B19" s="95" t="s">
        <v>217</v>
      </c>
      <c r="C19" s="98">
        <v>0</v>
      </c>
      <c r="D19" s="96">
        <v>22599657.21</v>
      </c>
      <c r="E19" s="96">
        <v>22599657.21</v>
      </c>
    </row>
    <row r="20" spans="2:5" ht="12.75">
      <c r="B20" s="95" t="s">
        <v>218</v>
      </c>
      <c r="C20" s="98"/>
      <c r="D20" s="96"/>
      <c r="E20" s="96"/>
    </row>
    <row r="21" spans="2:5" ht="12.75">
      <c r="B21" s="97"/>
      <c r="C21" s="96"/>
      <c r="D21" s="96"/>
      <c r="E21" s="96"/>
    </row>
    <row r="22" spans="2:5" ht="12.75">
      <c r="B22" s="93" t="s">
        <v>219</v>
      </c>
      <c r="C22" s="94">
        <f>C9-C14+C18</f>
        <v>1</v>
      </c>
      <c r="D22" s="93">
        <f>D9-D14+D18</f>
        <v>138198274.9299998</v>
      </c>
      <c r="E22" s="93">
        <f>E9-E14+E18</f>
        <v>157849988.1899998</v>
      </c>
    </row>
    <row r="23" spans="2:5" ht="12.75">
      <c r="B23" s="93"/>
      <c r="C23" s="96"/>
      <c r="D23" s="97"/>
      <c r="E23" s="97"/>
    </row>
    <row r="24" spans="2:5" ht="12.75">
      <c r="B24" s="93" t="s">
        <v>220</v>
      </c>
      <c r="C24" s="94">
        <f>C22-C12</f>
        <v>119055001</v>
      </c>
      <c r="D24" s="93">
        <f>D22-D12</f>
        <v>140907684.9699998</v>
      </c>
      <c r="E24" s="93">
        <f>E22-E12</f>
        <v>159894932.9099998</v>
      </c>
    </row>
    <row r="25" spans="2:5" ht="12.75">
      <c r="B25" s="93"/>
      <c r="C25" s="96"/>
      <c r="D25" s="97"/>
      <c r="E25" s="97"/>
    </row>
    <row r="26" spans="2:5" ht="25.5">
      <c r="B26" s="93" t="s">
        <v>221</v>
      </c>
      <c r="C26" s="94">
        <f>C24-C18</f>
        <v>119055001</v>
      </c>
      <c r="D26" s="94">
        <f>D24-D18</f>
        <v>118308027.75999978</v>
      </c>
      <c r="E26" s="94">
        <f>E24-E18</f>
        <v>137295275.69999978</v>
      </c>
    </row>
    <row r="27" spans="2:5" ht="13.5" thickBot="1">
      <c r="B27" s="99"/>
      <c r="C27" s="100"/>
      <c r="D27" s="100"/>
      <c r="E27" s="100"/>
    </row>
    <row r="28" spans="2:5" ht="13.5" thickBot="1">
      <c r="B28" s="101"/>
      <c r="C28" s="101"/>
      <c r="D28" s="101"/>
      <c r="E28" s="101"/>
    </row>
    <row r="29" spans="2:5" ht="13.5" thickBot="1">
      <c r="B29" s="102" t="s">
        <v>222</v>
      </c>
      <c r="C29" s="103" t="s">
        <v>223</v>
      </c>
      <c r="D29" s="103" t="s">
        <v>205</v>
      </c>
      <c r="E29" s="103" t="s">
        <v>224</v>
      </c>
    </row>
    <row r="30" spans="2:5" ht="12.75">
      <c r="B30" s="104"/>
      <c r="C30" s="96"/>
      <c r="D30" s="96"/>
      <c r="E30" s="96"/>
    </row>
    <row r="31" spans="2:5" ht="12.75">
      <c r="B31" s="93" t="s">
        <v>225</v>
      </c>
      <c r="C31" s="94">
        <f>SUM(C32:C33)</f>
        <v>27524001</v>
      </c>
      <c r="D31" s="93">
        <f>SUM(D32:D33)</f>
        <v>39302755.37</v>
      </c>
      <c r="E31" s="93">
        <f>SUM(E32:E33)</f>
        <v>35167835.96</v>
      </c>
    </row>
    <row r="32" spans="2:5" ht="12.75">
      <c r="B32" s="95" t="s">
        <v>226</v>
      </c>
      <c r="C32" s="96">
        <v>25524001</v>
      </c>
      <c r="D32" s="97">
        <v>37351390.04</v>
      </c>
      <c r="E32" s="97">
        <v>33216470.63</v>
      </c>
    </row>
    <row r="33" spans="2:5" ht="12.75">
      <c r="B33" s="95" t="s">
        <v>227</v>
      </c>
      <c r="C33" s="96">
        <v>2000000</v>
      </c>
      <c r="D33" s="97">
        <v>1951365.33</v>
      </c>
      <c r="E33" s="97">
        <v>1951365.33</v>
      </c>
    </row>
    <row r="34" spans="2:5" ht="12.75">
      <c r="B34" s="93"/>
      <c r="C34" s="96"/>
      <c r="D34" s="96"/>
      <c r="E34" s="96"/>
    </row>
    <row r="35" spans="2:5" ht="12.75">
      <c r="B35" s="93" t="s">
        <v>228</v>
      </c>
      <c r="C35" s="94">
        <f>C26+C31</f>
        <v>146579002</v>
      </c>
      <c r="D35" s="94">
        <f>D26+D31</f>
        <v>157610783.1299998</v>
      </c>
      <c r="E35" s="94">
        <f>E26+E31</f>
        <v>172463111.6599998</v>
      </c>
    </row>
    <row r="36" spans="2:5" ht="13.5" thickBot="1">
      <c r="B36" s="105"/>
      <c r="C36" s="106"/>
      <c r="D36" s="106"/>
      <c r="E36" s="106"/>
    </row>
    <row r="37" spans="2:5" ht="13.5" thickBot="1">
      <c r="B37" s="107"/>
      <c r="C37" s="107"/>
      <c r="D37" s="107"/>
      <c r="E37" s="107"/>
    </row>
    <row r="38" spans="2:5" ht="12.75">
      <c r="B38" s="108" t="s">
        <v>222</v>
      </c>
      <c r="C38" s="109" t="s">
        <v>229</v>
      </c>
      <c r="D38" s="110" t="s">
        <v>205</v>
      </c>
      <c r="E38" s="111" t="s">
        <v>206</v>
      </c>
    </row>
    <row r="39" spans="2:5" ht="13.5" thickBot="1">
      <c r="B39" s="112"/>
      <c r="C39" s="113"/>
      <c r="D39" s="114"/>
      <c r="E39" s="115" t="s">
        <v>224</v>
      </c>
    </row>
    <row r="40" spans="2:5" ht="12.75">
      <c r="B40" s="116"/>
      <c r="C40" s="117"/>
      <c r="D40" s="117"/>
      <c r="E40" s="117"/>
    </row>
    <row r="41" spans="2:5" ht="12.75">
      <c r="B41" s="118" t="s">
        <v>230</v>
      </c>
      <c r="C41" s="119">
        <f>SUM(C42:C43)</f>
        <v>0</v>
      </c>
      <c r="D41" s="119">
        <f>SUM(D42:D43)</f>
        <v>120000000</v>
      </c>
      <c r="E41" s="119">
        <f>SUM(E42:E43)</f>
        <v>120000000</v>
      </c>
    </row>
    <row r="42" spans="2:5" ht="12.75">
      <c r="B42" s="120" t="s">
        <v>231</v>
      </c>
      <c r="C42" s="117">
        <v>0</v>
      </c>
      <c r="D42" s="121">
        <v>120000000</v>
      </c>
      <c r="E42" s="121">
        <v>120000000</v>
      </c>
    </row>
    <row r="43" spans="2:5" ht="12.75">
      <c r="B43" s="120" t="s">
        <v>232</v>
      </c>
      <c r="C43" s="117"/>
      <c r="D43" s="121"/>
      <c r="E43" s="121"/>
    </row>
    <row r="44" spans="2:5" ht="12.75">
      <c r="B44" s="118" t="s">
        <v>233</v>
      </c>
      <c r="C44" s="119">
        <f>SUM(C45:C46)</f>
        <v>119055000</v>
      </c>
      <c r="D44" s="119">
        <f>SUM(D45:D46)</f>
        <v>122709410.03999999</v>
      </c>
      <c r="E44" s="119">
        <f>SUM(E45:E46)</f>
        <v>122044944.72</v>
      </c>
    </row>
    <row r="45" spans="2:5" ht="12.75">
      <c r="B45" s="120" t="s">
        <v>234</v>
      </c>
      <c r="C45" s="117">
        <v>7555000</v>
      </c>
      <c r="D45" s="121">
        <v>8382922.94</v>
      </c>
      <c r="E45" s="121">
        <v>7718457.62</v>
      </c>
    </row>
    <row r="46" spans="2:5" ht="12.75">
      <c r="B46" s="120" t="s">
        <v>235</v>
      </c>
      <c r="C46" s="117">
        <v>111500000</v>
      </c>
      <c r="D46" s="121">
        <v>114326487.1</v>
      </c>
      <c r="E46" s="121">
        <v>114326487.1</v>
      </c>
    </row>
    <row r="47" spans="2:5" ht="12.75">
      <c r="B47" s="118"/>
      <c r="C47" s="117"/>
      <c r="D47" s="117"/>
      <c r="E47" s="117"/>
    </row>
    <row r="48" spans="2:5" ht="12.75">
      <c r="B48" s="118" t="s">
        <v>236</v>
      </c>
      <c r="C48" s="119">
        <f>C41-C44</f>
        <v>-119055000</v>
      </c>
      <c r="D48" s="118">
        <f>D41-D44</f>
        <v>-2709410.0399999917</v>
      </c>
      <c r="E48" s="118">
        <f>E41-E44</f>
        <v>-2044944.7199999988</v>
      </c>
    </row>
    <row r="49" spans="2:5" ht="13.5" thickBot="1">
      <c r="B49" s="122"/>
      <c r="C49" s="123"/>
      <c r="D49" s="122"/>
      <c r="E49" s="122"/>
    </row>
    <row r="50" spans="2:5" ht="13.5" thickBot="1">
      <c r="B50" s="107"/>
      <c r="C50" s="107"/>
      <c r="D50" s="107"/>
      <c r="E50" s="107"/>
    </row>
    <row r="51" spans="2:5" ht="12.75">
      <c r="B51" s="108" t="s">
        <v>222</v>
      </c>
      <c r="C51" s="111" t="s">
        <v>204</v>
      </c>
      <c r="D51" s="110" t="s">
        <v>205</v>
      </c>
      <c r="E51" s="111" t="s">
        <v>206</v>
      </c>
    </row>
    <row r="52" spans="2:5" ht="13.5" thickBot="1">
      <c r="B52" s="112"/>
      <c r="C52" s="115" t="s">
        <v>223</v>
      </c>
      <c r="D52" s="114"/>
      <c r="E52" s="115" t="s">
        <v>224</v>
      </c>
    </row>
    <row r="53" spans="2:5" ht="12.75">
      <c r="B53" s="116"/>
      <c r="C53" s="117"/>
      <c r="D53" s="117"/>
      <c r="E53" s="117"/>
    </row>
    <row r="54" spans="2:5" ht="12.75">
      <c r="B54" s="121" t="s">
        <v>237</v>
      </c>
      <c r="C54" s="117">
        <f>C10</f>
        <v>1142524352.48</v>
      </c>
      <c r="D54" s="121">
        <f>D10</f>
        <v>1193211674.57</v>
      </c>
      <c r="E54" s="121">
        <f>E10</f>
        <v>1193211674.57</v>
      </c>
    </row>
    <row r="55" spans="2:5" ht="12.75">
      <c r="B55" s="121"/>
      <c r="C55" s="117"/>
      <c r="D55" s="121"/>
      <c r="E55" s="121"/>
    </row>
    <row r="56" spans="2:5" ht="12.75">
      <c r="B56" s="124" t="s">
        <v>238</v>
      </c>
      <c r="C56" s="117">
        <f>C42-C45</f>
        <v>-7555000</v>
      </c>
      <c r="D56" s="121">
        <f>D42-D45</f>
        <v>111617077.06</v>
      </c>
      <c r="E56" s="121">
        <f>E42-E45</f>
        <v>112281542.38</v>
      </c>
    </row>
    <row r="57" spans="2:5" ht="12.75">
      <c r="B57" s="120" t="s">
        <v>231</v>
      </c>
      <c r="C57" s="117">
        <f>C42</f>
        <v>0</v>
      </c>
      <c r="D57" s="121">
        <f>D42</f>
        <v>120000000</v>
      </c>
      <c r="E57" s="121">
        <f>E42</f>
        <v>120000000</v>
      </c>
    </row>
    <row r="58" spans="2:5" ht="12.75">
      <c r="B58" s="120" t="s">
        <v>234</v>
      </c>
      <c r="C58" s="117">
        <f>C45</f>
        <v>7555000</v>
      </c>
      <c r="D58" s="121">
        <f>D45</f>
        <v>8382922.94</v>
      </c>
      <c r="E58" s="121">
        <f>E45</f>
        <v>7718457.62</v>
      </c>
    </row>
    <row r="59" spans="2:5" ht="12.75">
      <c r="B59" s="125"/>
      <c r="C59" s="117"/>
      <c r="D59" s="121"/>
      <c r="E59" s="121"/>
    </row>
    <row r="60" spans="2:5" ht="12.75">
      <c r="B60" s="125" t="s">
        <v>214</v>
      </c>
      <c r="C60" s="117">
        <f>C15</f>
        <v>1134969350.48</v>
      </c>
      <c r="D60" s="117">
        <f>D15</f>
        <v>1186198133.47</v>
      </c>
      <c r="E60" s="117">
        <f>E15</f>
        <v>1168518921.76</v>
      </c>
    </row>
    <row r="61" spans="2:5" ht="12.75">
      <c r="B61" s="125"/>
      <c r="C61" s="117"/>
      <c r="D61" s="117"/>
      <c r="E61" s="117"/>
    </row>
    <row r="62" spans="2:5" ht="12.75">
      <c r="B62" s="125" t="s">
        <v>217</v>
      </c>
      <c r="C62" s="126"/>
      <c r="D62" s="117">
        <f>D19</f>
        <v>22599657.21</v>
      </c>
      <c r="E62" s="117">
        <f>E19</f>
        <v>22599657.21</v>
      </c>
    </row>
    <row r="63" spans="2:5" ht="12.75">
      <c r="B63" s="125"/>
      <c r="C63" s="117"/>
      <c r="D63" s="117"/>
      <c r="E63" s="117"/>
    </row>
    <row r="64" spans="2:5" ht="12.75">
      <c r="B64" s="127" t="s">
        <v>239</v>
      </c>
      <c r="C64" s="119">
        <f>C54+C56-C60+C62</f>
        <v>2</v>
      </c>
      <c r="D64" s="118">
        <f>D54+D56-D60+D62</f>
        <v>141230275.36999986</v>
      </c>
      <c r="E64" s="118">
        <f>E54+E56-E60+E62</f>
        <v>159573952.39999983</v>
      </c>
    </row>
    <row r="65" spans="2:5" ht="12.75">
      <c r="B65" s="127"/>
      <c r="C65" s="119"/>
      <c r="D65" s="118"/>
      <c r="E65" s="118"/>
    </row>
    <row r="66" spans="2:5" ht="25.5">
      <c r="B66" s="128" t="s">
        <v>240</v>
      </c>
      <c r="C66" s="119">
        <f>C64-C56</f>
        <v>7555002</v>
      </c>
      <c r="D66" s="118">
        <f>D64-D56</f>
        <v>29613198.309999853</v>
      </c>
      <c r="E66" s="118">
        <f>E64-E56</f>
        <v>47292410.01999983</v>
      </c>
    </row>
    <row r="67" spans="2:5" ht="13.5" thickBot="1">
      <c r="B67" s="122"/>
      <c r="C67" s="123"/>
      <c r="D67" s="122"/>
      <c r="E67" s="122"/>
    </row>
    <row r="68" spans="2:5" ht="13.5" thickBot="1">
      <c r="B68" s="107"/>
      <c r="C68" s="107"/>
      <c r="D68" s="107"/>
      <c r="E68" s="107"/>
    </row>
    <row r="69" spans="2:5" ht="12.75">
      <c r="B69" s="108" t="s">
        <v>222</v>
      </c>
      <c r="C69" s="109" t="s">
        <v>229</v>
      </c>
      <c r="D69" s="110" t="s">
        <v>205</v>
      </c>
      <c r="E69" s="111" t="s">
        <v>206</v>
      </c>
    </row>
    <row r="70" spans="2:5" ht="13.5" thickBot="1">
      <c r="B70" s="112"/>
      <c r="C70" s="113"/>
      <c r="D70" s="114"/>
      <c r="E70" s="115" t="s">
        <v>224</v>
      </c>
    </row>
    <row r="71" spans="2:5" ht="12.75">
      <c r="B71" s="116"/>
      <c r="C71" s="117"/>
      <c r="D71" s="117"/>
      <c r="E71" s="117"/>
    </row>
    <row r="72" spans="2:5" ht="12.75">
      <c r="B72" s="121" t="s">
        <v>211</v>
      </c>
      <c r="C72" s="117">
        <f>C11</f>
        <v>412123236.5</v>
      </c>
      <c r="D72" s="121">
        <f>D11</f>
        <v>397965095.59</v>
      </c>
      <c r="E72" s="121">
        <f>E11</f>
        <v>397965095.59</v>
      </c>
    </row>
    <row r="73" spans="2:5" ht="12.75">
      <c r="B73" s="121"/>
      <c r="C73" s="117"/>
      <c r="D73" s="121"/>
      <c r="E73" s="121"/>
    </row>
    <row r="74" spans="2:5" ht="25.5">
      <c r="B74" s="129" t="s">
        <v>241</v>
      </c>
      <c r="C74" s="117">
        <f>C75-C76</f>
        <v>-111500000</v>
      </c>
      <c r="D74" s="121">
        <f>D75-D76</f>
        <v>-114326487.1</v>
      </c>
      <c r="E74" s="121">
        <f>E75-E76</f>
        <v>-114326487.1</v>
      </c>
    </row>
    <row r="75" spans="2:5" ht="12.75">
      <c r="B75" s="120" t="s">
        <v>232</v>
      </c>
      <c r="C75" s="117">
        <f>C43</f>
        <v>0</v>
      </c>
      <c r="D75" s="121">
        <f>D43</f>
        <v>0</v>
      </c>
      <c r="E75" s="121">
        <f>E43</f>
        <v>0</v>
      </c>
    </row>
    <row r="76" spans="2:5" ht="12.75">
      <c r="B76" s="120" t="s">
        <v>235</v>
      </c>
      <c r="C76" s="117">
        <f>C46</f>
        <v>111500000</v>
      </c>
      <c r="D76" s="121">
        <f>D46</f>
        <v>114326487.1</v>
      </c>
      <c r="E76" s="121">
        <f>E46</f>
        <v>114326487.1</v>
      </c>
    </row>
    <row r="77" spans="2:5" ht="12.75">
      <c r="B77" s="125"/>
      <c r="C77" s="117"/>
      <c r="D77" s="121"/>
      <c r="E77" s="121"/>
    </row>
    <row r="78" spans="2:5" ht="12.75">
      <c r="B78" s="125" t="s">
        <v>242</v>
      </c>
      <c r="C78" s="117">
        <f>C16</f>
        <v>300623237.5</v>
      </c>
      <c r="D78" s="117">
        <f>D16</f>
        <v>286670608.93</v>
      </c>
      <c r="E78" s="117">
        <f>E16</f>
        <v>285362572.7</v>
      </c>
    </row>
    <row r="79" spans="2:5" ht="12.75">
      <c r="B79" s="125"/>
      <c r="C79" s="117"/>
      <c r="D79" s="117"/>
      <c r="E79" s="117"/>
    </row>
    <row r="80" spans="2:5" ht="12.75">
      <c r="B80" s="125" t="s">
        <v>218</v>
      </c>
      <c r="C80" s="126"/>
      <c r="D80" s="117">
        <f>D20</f>
        <v>0</v>
      </c>
      <c r="E80" s="117">
        <f>E20</f>
        <v>0</v>
      </c>
    </row>
    <row r="81" spans="2:5" ht="12.75">
      <c r="B81" s="125"/>
      <c r="C81" s="117"/>
      <c r="D81" s="117"/>
      <c r="E81" s="117"/>
    </row>
    <row r="82" spans="2:5" ht="12.75">
      <c r="B82" s="127" t="s">
        <v>243</v>
      </c>
      <c r="C82" s="119">
        <f>C72+C74-C78+C80</f>
        <v>-1</v>
      </c>
      <c r="D82" s="118">
        <f>D72+D74-D78+D80</f>
        <v>-3032000.4399999976</v>
      </c>
      <c r="E82" s="118">
        <f>E72+E74-E78+E80</f>
        <v>-1723964.2099999785</v>
      </c>
    </row>
    <row r="83" spans="2:5" ht="12.75">
      <c r="B83" s="127"/>
      <c r="C83" s="119"/>
      <c r="D83" s="118"/>
      <c r="E83" s="118"/>
    </row>
    <row r="84" spans="2:5" ht="25.5">
      <c r="B84" s="128" t="s">
        <v>244</v>
      </c>
      <c r="C84" s="119">
        <f>C82-C74</f>
        <v>111499999</v>
      </c>
      <c r="D84" s="118">
        <f>D82-D74</f>
        <v>111294486.66</v>
      </c>
      <c r="E84" s="118">
        <f>E82-E74</f>
        <v>112602522.89000002</v>
      </c>
    </row>
    <row r="85" spans="2:5" ht="13.5" thickBot="1">
      <c r="B85" s="122"/>
      <c r="C85" s="123"/>
      <c r="D85" s="122"/>
      <c r="E85" s="122"/>
    </row>
  </sheetData>
  <sheetProtection/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30" customWidth="1"/>
    <col min="4" max="4" width="18.00390625" style="1" customWidth="1"/>
    <col min="5" max="5" width="14.7109375" style="130" customWidth="1"/>
    <col min="6" max="6" width="13.8515625" style="1" customWidth="1"/>
    <col min="7" max="7" width="14.8515625" style="1" customWidth="1"/>
    <col min="8" max="8" width="13.7109375" style="130" customWidth="1"/>
    <col min="9" max="16384" width="11.00390625" style="1" customWidth="1"/>
  </cols>
  <sheetData>
    <row r="1" ht="13.5" thickBot="1"/>
    <row r="2" spans="2:8" ht="12.75">
      <c r="B2" s="23" t="s">
        <v>120</v>
      </c>
      <c r="C2" s="24"/>
      <c r="D2" s="24"/>
      <c r="E2" s="24"/>
      <c r="F2" s="24"/>
      <c r="G2" s="24"/>
      <c r="H2" s="25"/>
    </row>
    <row r="3" spans="2:8" ht="12.75">
      <c r="B3" s="82" t="s">
        <v>245</v>
      </c>
      <c r="C3" s="83"/>
      <c r="D3" s="83"/>
      <c r="E3" s="83"/>
      <c r="F3" s="83"/>
      <c r="G3" s="83"/>
      <c r="H3" s="84"/>
    </row>
    <row r="4" spans="2:8" ht="12.75">
      <c r="B4" s="82" t="s">
        <v>125</v>
      </c>
      <c r="C4" s="83"/>
      <c r="D4" s="83"/>
      <c r="E4" s="83"/>
      <c r="F4" s="83"/>
      <c r="G4" s="83"/>
      <c r="H4" s="84"/>
    </row>
    <row r="5" spans="2:8" ht="13.5" thickBot="1">
      <c r="B5" s="85" t="s">
        <v>1</v>
      </c>
      <c r="C5" s="86"/>
      <c r="D5" s="86"/>
      <c r="E5" s="86"/>
      <c r="F5" s="86"/>
      <c r="G5" s="86"/>
      <c r="H5" s="87"/>
    </row>
    <row r="6" spans="2:8" ht="13.5" thickBot="1">
      <c r="B6" s="20"/>
      <c r="C6" s="131" t="s">
        <v>246</v>
      </c>
      <c r="D6" s="132"/>
      <c r="E6" s="132"/>
      <c r="F6" s="132"/>
      <c r="G6" s="133"/>
      <c r="H6" s="134" t="s">
        <v>247</v>
      </c>
    </row>
    <row r="7" spans="2:8" ht="12.75">
      <c r="B7" s="135" t="s">
        <v>222</v>
      </c>
      <c r="C7" s="134" t="s">
        <v>248</v>
      </c>
      <c r="D7" s="90" t="s">
        <v>249</v>
      </c>
      <c r="E7" s="134" t="s">
        <v>250</v>
      </c>
      <c r="F7" s="134" t="s">
        <v>205</v>
      </c>
      <c r="G7" s="134" t="s">
        <v>251</v>
      </c>
      <c r="H7" s="136"/>
    </row>
    <row r="8" spans="2:8" ht="13.5" thickBot="1">
      <c r="B8" s="137" t="s">
        <v>134</v>
      </c>
      <c r="C8" s="138"/>
      <c r="D8" s="92"/>
      <c r="E8" s="138"/>
      <c r="F8" s="138"/>
      <c r="G8" s="138"/>
      <c r="H8" s="138"/>
    </row>
    <row r="9" spans="2:8" ht="12.75">
      <c r="B9" s="118" t="s">
        <v>252</v>
      </c>
      <c r="C9" s="117"/>
      <c r="D9" s="117"/>
      <c r="E9" s="117"/>
      <c r="F9" s="117"/>
      <c r="G9" s="117"/>
      <c r="H9" s="117"/>
    </row>
    <row r="10" spans="2:8" ht="12.75">
      <c r="B10" s="125" t="s">
        <v>253</v>
      </c>
      <c r="C10" s="117">
        <v>199684324.38</v>
      </c>
      <c r="D10" s="117">
        <v>-31688536.37</v>
      </c>
      <c r="E10" s="117">
        <f>C10+D10</f>
        <v>167995788.01</v>
      </c>
      <c r="F10" s="117">
        <v>167995788.01</v>
      </c>
      <c r="G10" s="117">
        <v>167995788.01</v>
      </c>
      <c r="H10" s="117">
        <f>G10-C10</f>
        <v>-31688536.370000005</v>
      </c>
    </row>
    <row r="11" spans="2:8" ht="12.75">
      <c r="B11" s="125" t="s">
        <v>254</v>
      </c>
      <c r="C11" s="117"/>
      <c r="D11" s="117"/>
      <c r="E11" s="117">
        <f aca="true" t="shared" si="0" ref="E11:E40">C11+D11</f>
        <v>0</v>
      </c>
      <c r="F11" s="117"/>
      <c r="G11" s="117"/>
      <c r="H11" s="117">
        <f aca="true" t="shared" si="1" ref="H11:H16">G11-C11</f>
        <v>0</v>
      </c>
    </row>
    <row r="12" spans="2:8" ht="12.75">
      <c r="B12" s="125" t="s">
        <v>255</v>
      </c>
      <c r="C12" s="117">
        <v>2</v>
      </c>
      <c r="D12" s="117">
        <v>-2</v>
      </c>
      <c r="E12" s="117">
        <f t="shared" si="0"/>
        <v>0</v>
      </c>
      <c r="F12" s="117">
        <v>0</v>
      </c>
      <c r="G12" s="117">
        <v>0</v>
      </c>
      <c r="H12" s="117">
        <f t="shared" si="1"/>
        <v>-2</v>
      </c>
    </row>
    <row r="13" spans="2:8" ht="12.75">
      <c r="B13" s="125" t="s">
        <v>256</v>
      </c>
      <c r="C13" s="117">
        <v>101611001.98</v>
      </c>
      <c r="D13" s="117">
        <v>20306215.08</v>
      </c>
      <c r="E13" s="117">
        <f t="shared" si="0"/>
        <v>121917217.06</v>
      </c>
      <c r="F13" s="117">
        <v>121917217.06</v>
      </c>
      <c r="G13" s="117">
        <v>121917217.06</v>
      </c>
      <c r="H13" s="117">
        <f t="shared" si="1"/>
        <v>20306215.08</v>
      </c>
    </row>
    <row r="14" spans="2:8" ht="12.75">
      <c r="B14" s="125" t="s">
        <v>257</v>
      </c>
      <c r="C14" s="117">
        <v>3770904</v>
      </c>
      <c r="D14" s="117">
        <v>-1037193.36</v>
      </c>
      <c r="E14" s="117">
        <f t="shared" si="0"/>
        <v>2733710.64</v>
      </c>
      <c r="F14" s="117">
        <v>2733710.64</v>
      </c>
      <c r="G14" s="117">
        <v>2733710.64</v>
      </c>
      <c r="H14" s="117">
        <f t="shared" si="1"/>
        <v>-1037193.3599999999</v>
      </c>
    </row>
    <row r="15" spans="2:8" ht="12.75">
      <c r="B15" s="125" t="s">
        <v>258</v>
      </c>
      <c r="C15" s="117">
        <v>20393014.12</v>
      </c>
      <c r="D15" s="117">
        <v>21255371.78</v>
      </c>
      <c r="E15" s="117">
        <f t="shared" si="0"/>
        <v>41648385.900000006</v>
      </c>
      <c r="F15" s="117">
        <v>41648385.9</v>
      </c>
      <c r="G15" s="117">
        <v>41648385.9</v>
      </c>
      <c r="H15" s="117">
        <f t="shared" si="1"/>
        <v>21255371.779999997</v>
      </c>
    </row>
    <row r="16" spans="2:8" ht="12.75">
      <c r="B16" s="125" t="s">
        <v>259</v>
      </c>
      <c r="C16" s="117"/>
      <c r="D16" s="117"/>
      <c r="E16" s="117">
        <f t="shared" si="0"/>
        <v>0</v>
      </c>
      <c r="F16" s="117"/>
      <c r="G16" s="117"/>
      <c r="H16" s="117">
        <f t="shared" si="1"/>
        <v>0</v>
      </c>
    </row>
    <row r="17" spans="2:8" ht="25.5">
      <c r="B17" s="129" t="s">
        <v>260</v>
      </c>
      <c r="C17" s="117">
        <f aca="true" t="shared" si="2" ref="C17:H17">SUM(C18:C28)</f>
        <v>814413342</v>
      </c>
      <c r="D17" s="139">
        <f t="shared" si="2"/>
        <v>38931547.629999995</v>
      </c>
      <c r="E17" s="139">
        <f t="shared" si="2"/>
        <v>853344889.63</v>
      </c>
      <c r="F17" s="139">
        <f t="shared" si="2"/>
        <v>853344889.63</v>
      </c>
      <c r="G17" s="139">
        <f t="shared" si="2"/>
        <v>853344889.63</v>
      </c>
      <c r="H17" s="139">
        <f t="shared" si="2"/>
        <v>38931547.62999999</v>
      </c>
    </row>
    <row r="18" spans="2:8" ht="12.75">
      <c r="B18" s="140" t="s">
        <v>261</v>
      </c>
      <c r="C18" s="117">
        <v>507520980</v>
      </c>
      <c r="D18" s="117">
        <v>-2403030.42</v>
      </c>
      <c r="E18" s="117">
        <f t="shared" si="0"/>
        <v>505117949.58</v>
      </c>
      <c r="F18" s="117">
        <v>505117949.58</v>
      </c>
      <c r="G18" s="117">
        <v>505117949.58</v>
      </c>
      <c r="H18" s="117">
        <f>G18-C18</f>
        <v>-2403030.4200000167</v>
      </c>
    </row>
    <row r="19" spans="2:8" ht="12.75">
      <c r="B19" s="140" t="s">
        <v>262</v>
      </c>
      <c r="C19" s="117">
        <v>193592980</v>
      </c>
      <c r="D19" s="117">
        <v>12661824.05</v>
      </c>
      <c r="E19" s="117">
        <f t="shared" si="0"/>
        <v>206254804.05</v>
      </c>
      <c r="F19" s="117">
        <v>206254804.05</v>
      </c>
      <c r="G19" s="117">
        <v>206254804.05</v>
      </c>
      <c r="H19" s="117">
        <f aca="true" t="shared" si="3" ref="H19:H40">G19-C19</f>
        <v>12661824.050000012</v>
      </c>
    </row>
    <row r="20" spans="2:8" ht="12.75">
      <c r="B20" s="140" t="s">
        <v>263</v>
      </c>
      <c r="C20" s="117">
        <v>30656215</v>
      </c>
      <c r="D20" s="117">
        <v>6649682.44</v>
      </c>
      <c r="E20" s="117">
        <f t="shared" si="0"/>
        <v>37305897.44</v>
      </c>
      <c r="F20" s="117">
        <v>37305897.44</v>
      </c>
      <c r="G20" s="117">
        <v>37305897.44</v>
      </c>
      <c r="H20" s="117">
        <f t="shared" si="3"/>
        <v>6649682.439999998</v>
      </c>
    </row>
    <row r="21" spans="2:8" ht="12.75">
      <c r="B21" s="140" t="s">
        <v>264</v>
      </c>
      <c r="C21" s="117">
        <v>1</v>
      </c>
      <c r="D21" s="117">
        <v>20062947.23</v>
      </c>
      <c r="E21" s="117">
        <f t="shared" si="0"/>
        <v>20062948.23</v>
      </c>
      <c r="F21" s="117">
        <v>20062948.23</v>
      </c>
      <c r="G21" s="117">
        <v>20062948.23</v>
      </c>
      <c r="H21" s="117">
        <f t="shared" si="3"/>
        <v>20062947.23</v>
      </c>
    </row>
    <row r="22" spans="2:8" ht="12.75">
      <c r="B22" s="140" t="s">
        <v>265</v>
      </c>
      <c r="C22" s="117"/>
      <c r="D22" s="117"/>
      <c r="E22" s="117">
        <f t="shared" si="0"/>
        <v>0</v>
      </c>
      <c r="F22" s="117"/>
      <c r="G22" s="117"/>
      <c r="H22" s="117">
        <f t="shared" si="3"/>
        <v>0</v>
      </c>
    </row>
    <row r="23" spans="2:8" ht="25.5">
      <c r="B23" s="141" t="s">
        <v>266</v>
      </c>
      <c r="C23" s="117">
        <v>504273</v>
      </c>
      <c r="D23" s="117">
        <v>188868.11</v>
      </c>
      <c r="E23" s="117">
        <f t="shared" si="0"/>
        <v>693141.11</v>
      </c>
      <c r="F23" s="117">
        <v>693141.11</v>
      </c>
      <c r="G23" s="117">
        <v>693141.11</v>
      </c>
      <c r="H23" s="117">
        <f t="shared" si="3"/>
        <v>188868.11</v>
      </c>
    </row>
    <row r="24" spans="2:8" ht="25.5">
      <c r="B24" s="141" t="s">
        <v>267</v>
      </c>
      <c r="C24" s="117"/>
      <c r="D24" s="117"/>
      <c r="E24" s="117">
        <f t="shared" si="0"/>
        <v>0</v>
      </c>
      <c r="F24" s="117"/>
      <c r="G24" s="117"/>
      <c r="H24" s="117">
        <f t="shared" si="3"/>
        <v>0</v>
      </c>
    </row>
    <row r="25" spans="2:8" ht="12.75">
      <c r="B25" s="140" t="s">
        <v>268</v>
      </c>
      <c r="C25" s="117"/>
      <c r="D25" s="117"/>
      <c r="E25" s="117">
        <f t="shared" si="0"/>
        <v>0</v>
      </c>
      <c r="F25" s="117"/>
      <c r="G25" s="117"/>
      <c r="H25" s="117">
        <f t="shared" si="3"/>
        <v>0</v>
      </c>
    </row>
    <row r="26" spans="2:8" ht="12.75">
      <c r="B26" s="140" t="s">
        <v>269</v>
      </c>
      <c r="C26" s="117">
        <v>19990085</v>
      </c>
      <c r="D26" s="117">
        <v>-4977166.81</v>
      </c>
      <c r="E26" s="117">
        <f t="shared" si="0"/>
        <v>15012918.190000001</v>
      </c>
      <c r="F26" s="117">
        <v>15012918.19</v>
      </c>
      <c r="G26" s="117">
        <v>15012918.19</v>
      </c>
      <c r="H26" s="117">
        <f t="shared" si="3"/>
        <v>-4977166.8100000005</v>
      </c>
    </row>
    <row r="27" spans="2:8" ht="12.75">
      <c r="B27" s="140" t="s">
        <v>270</v>
      </c>
      <c r="C27" s="117">
        <v>62148807</v>
      </c>
      <c r="D27" s="117">
        <v>5787946.6</v>
      </c>
      <c r="E27" s="117">
        <f t="shared" si="0"/>
        <v>67936753.6</v>
      </c>
      <c r="F27" s="117">
        <v>67936753.6</v>
      </c>
      <c r="G27" s="117">
        <v>67936753.6</v>
      </c>
      <c r="H27" s="117">
        <f t="shared" si="3"/>
        <v>5787946.599999994</v>
      </c>
    </row>
    <row r="28" spans="2:8" ht="25.5">
      <c r="B28" s="141" t="s">
        <v>271</v>
      </c>
      <c r="C28" s="117">
        <v>1</v>
      </c>
      <c r="D28" s="117">
        <v>960476.43</v>
      </c>
      <c r="E28" s="117">
        <f t="shared" si="0"/>
        <v>960477.43</v>
      </c>
      <c r="F28" s="117">
        <v>960477.43</v>
      </c>
      <c r="G28" s="117">
        <v>960477.43</v>
      </c>
      <c r="H28" s="117">
        <f t="shared" si="3"/>
        <v>960476.43</v>
      </c>
    </row>
    <row r="29" spans="2:8" ht="25.5">
      <c r="B29" s="129" t="s">
        <v>272</v>
      </c>
      <c r="C29" s="117">
        <f aca="true" t="shared" si="4" ref="C29:H29">SUM(C30:C34)</f>
        <v>0</v>
      </c>
      <c r="D29" s="117">
        <f t="shared" si="4"/>
        <v>0</v>
      </c>
      <c r="E29" s="117">
        <f t="shared" si="4"/>
        <v>0</v>
      </c>
      <c r="F29" s="117">
        <f t="shared" si="4"/>
        <v>0</v>
      </c>
      <c r="G29" s="117">
        <f t="shared" si="4"/>
        <v>0</v>
      </c>
      <c r="H29" s="117">
        <f t="shared" si="4"/>
        <v>0</v>
      </c>
    </row>
    <row r="30" spans="2:8" ht="12.75">
      <c r="B30" s="140" t="s">
        <v>273</v>
      </c>
      <c r="C30" s="117"/>
      <c r="D30" s="117"/>
      <c r="E30" s="117">
        <f t="shared" si="0"/>
        <v>0</v>
      </c>
      <c r="F30" s="117"/>
      <c r="G30" s="117"/>
      <c r="H30" s="117">
        <f t="shared" si="3"/>
        <v>0</v>
      </c>
    </row>
    <row r="31" spans="2:8" ht="12.75">
      <c r="B31" s="140" t="s">
        <v>274</v>
      </c>
      <c r="C31" s="117"/>
      <c r="D31" s="117"/>
      <c r="E31" s="117">
        <f t="shared" si="0"/>
        <v>0</v>
      </c>
      <c r="F31" s="117"/>
      <c r="G31" s="117"/>
      <c r="H31" s="117">
        <f t="shared" si="3"/>
        <v>0</v>
      </c>
    </row>
    <row r="32" spans="2:8" ht="12.75">
      <c r="B32" s="140" t="s">
        <v>275</v>
      </c>
      <c r="C32" s="117"/>
      <c r="D32" s="117"/>
      <c r="E32" s="117">
        <f t="shared" si="0"/>
        <v>0</v>
      </c>
      <c r="F32" s="117"/>
      <c r="G32" s="117"/>
      <c r="H32" s="117">
        <f t="shared" si="3"/>
        <v>0</v>
      </c>
    </row>
    <row r="33" spans="2:8" ht="25.5">
      <c r="B33" s="141" t="s">
        <v>276</v>
      </c>
      <c r="C33" s="117"/>
      <c r="D33" s="117"/>
      <c r="E33" s="117">
        <f t="shared" si="0"/>
        <v>0</v>
      </c>
      <c r="F33" s="117"/>
      <c r="G33" s="117"/>
      <c r="H33" s="117">
        <f t="shared" si="3"/>
        <v>0</v>
      </c>
    </row>
    <row r="34" spans="2:8" ht="12.75">
      <c r="B34" s="140" t="s">
        <v>277</v>
      </c>
      <c r="C34" s="117"/>
      <c r="D34" s="117"/>
      <c r="E34" s="117">
        <f t="shared" si="0"/>
        <v>0</v>
      </c>
      <c r="F34" s="117"/>
      <c r="G34" s="117"/>
      <c r="H34" s="117">
        <f t="shared" si="3"/>
        <v>0</v>
      </c>
    </row>
    <row r="35" spans="2:8" ht="12.75">
      <c r="B35" s="125" t="s">
        <v>278</v>
      </c>
      <c r="C35" s="117"/>
      <c r="D35" s="117"/>
      <c r="E35" s="117">
        <f t="shared" si="0"/>
        <v>0</v>
      </c>
      <c r="F35" s="117"/>
      <c r="G35" s="117"/>
      <c r="H35" s="117">
        <f t="shared" si="3"/>
        <v>0</v>
      </c>
    </row>
    <row r="36" spans="2:8" ht="12.75">
      <c r="B36" s="125" t="s">
        <v>279</v>
      </c>
      <c r="C36" s="117">
        <f aca="true" t="shared" si="5" ref="C36:H36">C37</f>
        <v>0</v>
      </c>
      <c r="D36" s="117">
        <f t="shared" si="5"/>
        <v>0</v>
      </c>
      <c r="E36" s="117">
        <f t="shared" si="5"/>
        <v>0</v>
      </c>
      <c r="F36" s="117">
        <f t="shared" si="5"/>
        <v>0</v>
      </c>
      <c r="G36" s="117">
        <f t="shared" si="5"/>
        <v>0</v>
      </c>
      <c r="H36" s="117">
        <f t="shared" si="5"/>
        <v>0</v>
      </c>
    </row>
    <row r="37" spans="2:8" ht="12.75">
      <c r="B37" s="140" t="s">
        <v>280</v>
      </c>
      <c r="C37" s="117"/>
      <c r="D37" s="117"/>
      <c r="E37" s="117">
        <f t="shared" si="0"/>
        <v>0</v>
      </c>
      <c r="F37" s="117"/>
      <c r="G37" s="117"/>
      <c r="H37" s="117">
        <f t="shared" si="3"/>
        <v>0</v>
      </c>
    </row>
    <row r="38" spans="2:8" ht="12.75">
      <c r="B38" s="125" t="s">
        <v>281</v>
      </c>
      <c r="C38" s="117">
        <f aca="true" t="shared" si="6" ref="C38:H38">C39+C40</f>
        <v>2651764</v>
      </c>
      <c r="D38" s="117">
        <f t="shared" si="6"/>
        <v>2919919.33</v>
      </c>
      <c r="E38" s="117">
        <f t="shared" si="6"/>
        <v>5571683.33</v>
      </c>
      <c r="F38" s="117">
        <f t="shared" si="6"/>
        <v>5571683.33</v>
      </c>
      <c r="G38" s="117">
        <f t="shared" si="6"/>
        <v>5571683.33</v>
      </c>
      <c r="H38" s="117">
        <f t="shared" si="6"/>
        <v>2919919.33</v>
      </c>
    </row>
    <row r="39" spans="2:8" ht="12.75">
      <c r="B39" s="140" t="s">
        <v>282</v>
      </c>
      <c r="C39" s="117">
        <v>2651761</v>
      </c>
      <c r="D39" s="117">
        <v>1362422.33</v>
      </c>
      <c r="E39" s="117">
        <f t="shared" si="0"/>
        <v>4014183.33</v>
      </c>
      <c r="F39" s="117">
        <v>4014183.33</v>
      </c>
      <c r="G39" s="117">
        <v>4014183.33</v>
      </c>
      <c r="H39" s="117">
        <f t="shared" si="3"/>
        <v>1362422.33</v>
      </c>
    </row>
    <row r="40" spans="2:8" ht="12.75">
      <c r="B40" s="140" t="s">
        <v>283</v>
      </c>
      <c r="C40" s="117">
        <v>3</v>
      </c>
      <c r="D40" s="117">
        <v>1557497</v>
      </c>
      <c r="E40" s="117">
        <f t="shared" si="0"/>
        <v>1557500</v>
      </c>
      <c r="F40" s="117">
        <v>1557500</v>
      </c>
      <c r="G40" s="117">
        <v>1557500</v>
      </c>
      <c r="H40" s="117">
        <f t="shared" si="3"/>
        <v>1557497</v>
      </c>
    </row>
    <row r="41" spans="2:8" ht="12.75">
      <c r="B41" s="142"/>
      <c r="C41" s="117"/>
      <c r="D41" s="117"/>
      <c r="E41" s="117"/>
      <c r="F41" s="117"/>
      <c r="G41" s="117"/>
      <c r="H41" s="117"/>
    </row>
    <row r="42" spans="2:8" ht="25.5">
      <c r="B42" s="93" t="s">
        <v>284</v>
      </c>
      <c r="C42" s="119">
        <f aca="true" t="shared" si="7" ref="C42:H42">C10+C11+C12+C13+C14+C15+C16+C17+C29+C35+C36+C38</f>
        <v>1142524352.48</v>
      </c>
      <c r="D42" s="143">
        <f t="shared" si="7"/>
        <v>50687322.08999999</v>
      </c>
      <c r="E42" s="143">
        <f t="shared" si="7"/>
        <v>1193211674.57</v>
      </c>
      <c r="F42" s="143">
        <f t="shared" si="7"/>
        <v>1193211674.57</v>
      </c>
      <c r="G42" s="143">
        <f t="shared" si="7"/>
        <v>1193211674.57</v>
      </c>
      <c r="H42" s="143">
        <f t="shared" si="7"/>
        <v>50687322.089999974</v>
      </c>
    </row>
    <row r="43" spans="2:8" ht="12.75">
      <c r="B43" s="121"/>
      <c r="C43" s="117"/>
      <c r="D43" s="121"/>
      <c r="E43" s="121"/>
      <c r="F43" s="121"/>
      <c r="G43" s="121"/>
      <c r="H43" s="121"/>
    </row>
    <row r="44" spans="2:8" ht="25.5">
      <c r="B44" s="93" t="s">
        <v>285</v>
      </c>
      <c r="C44" s="144"/>
      <c r="D44" s="144"/>
      <c r="E44" s="144"/>
      <c r="F44" s="144"/>
      <c r="G44" s="144"/>
      <c r="H44" s="117"/>
    </row>
    <row r="45" spans="2:8" ht="12.75">
      <c r="B45" s="142"/>
      <c r="C45" s="117"/>
      <c r="D45" s="117"/>
      <c r="E45" s="117"/>
      <c r="F45" s="117"/>
      <c r="G45" s="117"/>
      <c r="H45" s="117"/>
    </row>
    <row r="46" spans="2:8" ht="12.75">
      <c r="B46" s="118" t="s">
        <v>286</v>
      </c>
      <c r="C46" s="117"/>
      <c r="D46" s="117"/>
      <c r="E46" s="117"/>
      <c r="F46" s="117"/>
      <c r="G46" s="117"/>
      <c r="H46" s="117"/>
    </row>
    <row r="47" spans="2:8" ht="12.75">
      <c r="B47" s="125" t="s">
        <v>287</v>
      </c>
      <c r="C47" s="117">
        <f aca="true" t="shared" si="8" ref="C47:H47">SUM(C48:C55)</f>
        <v>412123236.5</v>
      </c>
      <c r="D47" s="117">
        <f t="shared" si="8"/>
        <v>-16798676.96</v>
      </c>
      <c r="E47" s="117">
        <f t="shared" si="8"/>
        <v>395324559.53999996</v>
      </c>
      <c r="F47" s="117">
        <f t="shared" si="8"/>
        <v>395324559.53999996</v>
      </c>
      <c r="G47" s="117">
        <f t="shared" si="8"/>
        <v>395324559.53999996</v>
      </c>
      <c r="H47" s="117">
        <f t="shared" si="8"/>
        <v>-16798676.960000023</v>
      </c>
    </row>
    <row r="48" spans="2:8" ht="25.5">
      <c r="B48" s="141" t="s">
        <v>288</v>
      </c>
      <c r="C48" s="117"/>
      <c r="D48" s="117"/>
      <c r="E48" s="117">
        <f aca="true" t="shared" si="9" ref="E48:E65">C48+D48</f>
        <v>0</v>
      </c>
      <c r="F48" s="117"/>
      <c r="G48" s="117"/>
      <c r="H48" s="117">
        <f aca="true" t="shared" si="10" ref="H48:H65">G48-C48</f>
        <v>0</v>
      </c>
    </row>
    <row r="49" spans="2:8" ht="25.5">
      <c r="B49" s="141" t="s">
        <v>289</v>
      </c>
      <c r="C49" s="117"/>
      <c r="D49" s="117"/>
      <c r="E49" s="117">
        <f t="shared" si="9"/>
        <v>0</v>
      </c>
      <c r="F49" s="117"/>
      <c r="G49" s="117"/>
      <c r="H49" s="117">
        <f t="shared" si="10"/>
        <v>0</v>
      </c>
    </row>
    <row r="50" spans="2:8" ht="25.5">
      <c r="B50" s="141" t="s">
        <v>290</v>
      </c>
      <c r="C50" s="117">
        <v>88692176.68</v>
      </c>
      <c r="D50" s="117">
        <v>-11794265.67</v>
      </c>
      <c r="E50" s="117">
        <f t="shared" si="9"/>
        <v>76897911.01</v>
      </c>
      <c r="F50" s="117">
        <v>76897911.01</v>
      </c>
      <c r="G50" s="117">
        <v>76897911.01</v>
      </c>
      <c r="H50" s="117">
        <f t="shared" si="10"/>
        <v>-11794265.670000002</v>
      </c>
    </row>
    <row r="51" spans="2:8" ht="38.25">
      <c r="B51" s="141" t="s">
        <v>291</v>
      </c>
      <c r="C51" s="117">
        <v>323431059.82</v>
      </c>
      <c r="D51" s="117">
        <v>-5004411.29</v>
      </c>
      <c r="E51" s="117">
        <f t="shared" si="9"/>
        <v>318426648.53</v>
      </c>
      <c r="F51" s="117">
        <v>318426648.53</v>
      </c>
      <c r="G51" s="117">
        <v>318426648.53</v>
      </c>
      <c r="H51" s="117">
        <f t="shared" si="10"/>
        <v>-5004411.290000021</v>
      </c>
    </row>
    <row r="52" spans="2:8" ht="12.75">
      <c r="B52" s="141" t="s">
        <v>292</v>
      </c>
      <c r="C52" s="117"/>
      <c r="D52" s="117"/>
      <c r="E52" s="117">
        <f t="shared" si="9"/>
        <v>0</v>
      </c>
      <c r="F52" s="117"/>
      <c r="G52" s="117"/>
      <c r="H52" s="117">
        <f t="shared" si="10"/>
        <v>0</v>
      </c>
    </row>
    <row r="53" spans="2:8" ht="25.5">
      <c r="B53" s="141" t="s">
        <v>293</v>
      </c>
      <c r="C53" s="117"/>
      <c r="D53" s="117"/>
      <c r="E53" s="117">
        <f t="shared" si="9"/>
        <v>0</v>
      </c>
      <c r="F53" s="117"/>
      <c r="G53" s="117"/>
      <c r="H53" s="117">
        <f t="shared" si="10"/>
        <v>0</v>
      </c>
    </row>
    <row r="54" spans="2:8" ht="25.5">
      <c r="B54" s="141" t="s">
        <v>294</v>
      </c>
      <c r="C54" s="117"/>
      <c r="D54" s="117"/>
      <c r="E54" s="117">
        <f t="shared" si="9"/>
        <v>0</v>
      </c>
      <c r="F54" s="117"/>
      <c r="G54" s="117"/>
      <c r="H54" s="117">
        <f t="shared" si="10"/>
        <v>0</v>
      </c>
    </row>
    <row r="55" spans="2:8" ht="25.5">
      <c r="B55" s="141" t="s">
        <v>295</v>
      </c>
      <c r="C55" s="117"/>
      <c r="D55" s="117"/>
      <c r="E55" s="117">
        <f t="shared" si="9"/>
        <v>0</v>
      </c>
      <c r="F55" s="117"/>
      <c r="G55" s="117"/>
      <c r="H55" s="117">
        <f t="shared" si="10"/>
        <v>0</v>
      </c>
    </row>
    <row r="56" spans="2:8" ht="12.75">
      <c r="B56" s="129" t="s">
        <v>296</v>
      </c>
      <c r="C56" s="117">
        <f aca="true" t="shared" si="11" ref="C56:H56">SUM(C57:C60)</f>
        <v>0</v>
      </c>
      <c r="D56" s="117">
        <f t="shared" si="11"/>
        <v>2640536.05</v>
      </c>
      <c r="E56" s="117">
        <f t="shared" si="11"/>
        <v>2640536.05</v>
      </c>
      <c r="F56" s="117">
        <f t="shared" si="11"/>
        <v>2640536.05</v>
      </c>
      <c r="G56" s="117">
        <f t="shared" si="11"/>
        <v>2640536.05</v>
      </c>
      <c r="H56" s="117">
        <f t="shared" si="11"/>
        <v>2640536.05</v>
      </c>
    </row>
    <row r="57" spans="2:8" ht="12.75">
      <c r="B57" s="141" t="s">
        <v>297</v>
      </c>
      <c r="C57" s="117"/>
      <c r="D57" s="117"/>
      <c r="E57" s="117">
        <f t="shared" si="9"/>
        <v>0</v>
      </c>
      <c r="F57" s="117"/>
      <c r="G57" s="117"/>
      <c r="H57" s="117">
        <f t="shared" si="10"/>
        <v>0</v>
      </c>
    </row>
    <row r="58" spans="2:8" ht="12.75">
      <c r="B58" s="141" t="s">
        <v>298</v>
      </c>
      <c r="C58" s="117"/>
      <c r="D58" s="117"/>
      <c r="E58" s="117">
        <f t="shared" si="9"/>
        <v>0</v>
      </c>
      <c r="F58" s="117"/>
      <c r="G58" s="117"/>
      <c r="H58" s="117">
        <f t="shared" si="10"/>
        <v>0</v>
      </c>
    </row>
    <row r="59" spans="2:8" ht="12.75">
      <c r="B59" s="141" t="s">
        <v>299</v>
      </c>
      <c r="C59" s="117"/>
      <c r="D59" s="117"/>
      <c r="E59" s="117">
        <f t="shared" si="9"/>
        <v>0</v>
      </c>
      <c r="F59" s="117"/>
      <c r="G59" s="117"/>
      <c r="H59" s="117">
        <f t="shared" si="10"/>
        <v>0</v>
      </c>
    </row>
    <row r="60" spans="2:8" ht="12.75">
      <c r="B60" s="141" t="s">
        <v>300</v>
      </c>
      <c r="C60" s="117">
        <v>0</v>
      </c>
      <c r="D60" s="117">
        <v>2640536.05</v>
      </c>
      <c r="E60" s="117">
        <f t="shared" si="9"/>
        <v>2640536.05</v>
      </c>
      <c r="F60" s="117">
        <v>2640536.05</v>
      </c>
      <c r="G60" s="117">
        <v>2640536.05</v>
      </c>
      <c r="H60" s="117">
        <f t="shared" si="10"/>
        <v>2640536.05</v>
      </c>
    </row>
    <row r="61" spans="2:8" ht="12.75">
      <c r="B61" s="129" t="s">
        <v>301</v>
      </c>
      <c r="C61" s="117">
        <f aca="true" t="shared" si="12" ref="C61:H61">C62+C63</f>
        <v>0</v>
      </c>
      <c r="D61" s="117">
        <f t="shared" si="12"/>
        <v>0</v>
      </c>
      <c r="E61" s="117">
        <f t="shared" si="12"/>
        <v>0</v>
      </c>
      <c r="F61" s="117">
        <f t="shared" si="12"/>
        <v>0</v>
      </c>
      <c r="G61" s="117">
        <f t="shared" si="12"/>
        <v>0</v>
      </c>
      <c r="H61" s="117">
        <f t="shared" si="12"/>
        <v>0</v>
      </c>
    </row>
    <row r="62" spans="2:8" ht="25.5">
      <c r="B62" s="141" t="s">
        <v>302</v>
      </c>
      <c r="C62" s="117"/>
      <c r="D62" s="117"/>
      <c r="E62" s="117">
        <f t="shared" si="9"/>
        <v>0</v>
      </c>
      <c r="F62" s="117"/>
      <c r="G62" s="117"/>
      <c r="H62" s="117">
        <f t="shared" si="10"/>
        <v>0</v>
      </c>
    </row>
    <row r="63" spans="2:8" ht="12.75">
      <c r="B63" s="141" t="s">
        <v>303</v>
      </c>
      <c r="C63" s="117"/>
      <c r="D63" s="117"/>
      <c r="E63" s="117">
        <f t="shared" si="9"/>
        <v>0</v>
      </c>
      <c r="F63" s="117"/>
      <c r="G63" s="117"/>
      <c r="H63" s="117">
        <f t="shared" si="10"/>
        <v>0</v>
      </c>
    </row>
    <row r="64" spans="2:8" ht="38.25">
      <c r="B64" s="129" t="s">
        <v>304</v>
      </c>
      <c r="C64" s="117"/>
      <c r="D64" s="117"/>
      <c r="E64" s="117">
        <f t="shared" si="9"/>
        <v>0</v>
      </c>
      <c r="F64" s="117"/>
      <c r="G64" s="117"/>
      <c r="H64" s="117">
        <f t="shared" si="10"/>
        <v>0</v>
      </c>
    </row>
    <row r="65" spans="2:8" ht="12.75">
      <c r="B65" s="145" t="s">
        <v>305</v>
      </c>
      <c r="C65" s="146"/>
      <c r="D65" s="146"/>
      <c r="E65" s="146">
        <f t="shared" si="9"/>
        <v>0</v>
      </c>
      <c r="F65" s="146"/>
      <c r="G65" s="146"/>
      <c r="H65" s="146">
        <f t="shared" si="10"/>
        <v>0</v>
      </c>
    </row>
    <row r="66" spans="2:8" ht="12.75">
      <c r="B66" s="142"/>
      <c r="C66" s="117"/>
      <c r="D66" s="117"/>
      <c r="E66" s="117"/>
      <c r="F66" s="117"/>
      <c r="G66" s="117"/>
      <c r="H66" s="117"/>
    </row>
    <row r="67" spans="2:8" ht="25.5">
      <c r="B67" s="93" t="s">
        <v>306</v>
      </c>
      <c r="C67" s="119">
        <f aca="true" t="shared" si="13" ref="C67:H67">C47+C56+C61+C64+C65</f>
        <v>412123236.5</v>
      </c>
      <c r="D67" s="119">
        <f t="shared" si="13"/>
        <v>-14158140.91</v>
      </c>
      <c r="E67" s="119">
        <f t="shared" si="13"/>
        <v>397965095.59</v>
      </c>
      <c r="F67" s="119">
        <f t="shared" si="13"/>
        <v>397965095.59</v>
      </c>
      <c r="G67" s="119">
        <f t="shared" si="13"/>
        <v>397965095.59</v>
      </c>
      <c r="H67" s="119">
        <f t="shared" si="13"/>
        <v>-14158140.910000023</v>
      </c>
    </row>
    <row r="68" spans="2:8" ht="12.75">
      <c r="B68" s="147"/>
      <c r="C68" s="117"/>
      <c r="D68" s="117"/>
      <c r="E68" s="117"/>
      <c r="F68" s="117"/>
      <c r="G68" s="117"/>
      <c r="H68" s="117"/>
    </row>
    <row r="69" spans="2:8" ht="25.5">
      <c r="B69" s="93" t="s">
        <v>307</v>
      </c>
      <c r="C69" s="119">
        <f aca="true" t="shared" si="14" ref="C69:H69">C70</f>
        <v>0</v>
      </c>
      <c r="D69" s="119">
        <f t="shared" si="14"/>
        <v>120000000</v>
      </c>
      <c r="E69" s="119">
        <f t="shared" si="14"/>
        <v>120000000</v>
      </c>
      <c r="F69" s="119">
        <f t="shared" si="14"/>
        <v>120000000</v>
      </c>
      <c r="G69" s="119">
        <f t="shared" si="14"/>
        <v>120000000</v>
      </c>
      <c r="H69" s="119">
        <f t="shared" si="14"/>
        <v>120000000</v>
      </c>
    </row>
    <row r="70" spans="2:8" ht="12.75">
      <c r="B70" s="147" t="s">
        <v>308</v>
      </c>
      <c r="C70" s="117">
        <v>0</v>
      </c>
      <c r="D70" s="117">
        <v>120000000</v>
      </c>
      <c r="E70" s="117">
        <f>C70+D70</f>
        <v>120000000</v>
      </c>
      <c r="F70" s="117">
        <v>120000000</v>
      </c>
      <c r="G70" s="117">
        <v>120000000</v>
      </c>
      <c r="H70" s="117">
        <f>G70-C70</f>
        <v>120000000</v>
      </c>
    </row>
    <row r="71" spans="2:8" ht="12.75">
      <c r="B71" s="147"/>
      <c r="C71" s="117"/>
      <c r="D71" s="117"/>
      <c r="E71" s="117"/>
      <c r="F71" s="117"/>
      <c r="G71" s="117"/>
      <c r="H71" s="117"/>
    </row>
    <row r="72" spans="2:8" ht="12.75">
      <c r="B72" s="93" t="s">
        <v>309</v>
      </c>
      <c r="C72" s="119">
        <f aca="true" t="shared" si="15" ref="C72:H72">C42+C67+C69</f>
        <v>1554647588.98</v>
      </c>
      <c r="D72" s="119">
        <f t="shared" si="15"/>
        <v>156529181.18</v>
      </c>
      <c r="E72" s="119">
        <f t="shared" si="15"/>
        <v>1711176770.1599998</v>
      </c>
      <c r="F72" s="119">
        <f t="shared" si="15"/>
        <v>1711176770.1599998</v>
      </c>
      <c r="G72" s="119">
        <f t="shared" si="15"/>
        <v>1711176770.1599998</v>
      </c>
      <c r="H72" s="119">
        <f t="shared" si="15"/>
        <v>156529181.17999995</v>
      </c>
    </row>
    <row r="73" spans="2:8" ht="12.75">
      <c r="B73" s="147"/>
      <c r="C73" s="117"/>
      <c r="D73" s="117"/>
      <c r="E73" s="117"/>
      <c r="F73" s="117"/>
      <c r="G73" s="117"/>
      <c r="H73" s="117"/>
    </row>
    <row r="74" spans="2:8" ht="12.75">
      <c r="B74" s="93" t="s">
        <v>310</v>
      </c>
      <c r="C74" s="117"/>
      <c r="D74" s="117"/>
      <c r="E74" s="117"/>
      <c r="F74" s="117"/>
      <c r="G74" s="117"/>
      <c r="H74" s="117"/>
    </row>
    <row r="75" spans="2:8" ht="25.5">
      <c r="B75" s="147" t="s">
        <v>311</v>
      </c>
      <c r="C75" s="117">
        <v>0</v>
      </c>
      <c r="D75" s="117">
        <v>120000000</v>
      </c>
      <c r="E75" s="117">
        <f>C75+D75</f>
        <v>120000000</v>
      </c>
      <c r="F75" s="117">
        <v>120000000</v>
      </c>
      <c r="G75" s="117">
        <v>120000000</v>
      </c>
      <c r="H75" s="117">
        <f>G75-C75</f>
        <v>120000000</v>
      </c>
    </row>
    <row r="76" spans="2:8" ht="25.5">
      <c r="B76" s="147" t="s">
        <v>312</v>
      </c>
      <c r="C76" s="117"/>
      <c r="D76" s="117"/>
      <c r="E76" s="117">
        <f>C76+D76</f>
        <v>0</v>
      </c>
      <c r="F76" s="117"/>
      <c r="G76" s="117"/>
      <c r="H76" s="117">
        <f>G76-C76</f>
        <v>0</v>
      </c>
    </row>
    <row r="77" spans="2:8" ht="25.5">
      <c r="B77" s="93" t="s">
        <v>313</v>
      </c>
      <c r="C77" s="119">
        <f aca="true" t="shared" si="16" ref="C77:H77">SUM(C75:C76)</f>
        <v>0</v>
      </c>
      <c r="D77" s="119">
        <f t="shared" si="16"/>
        <v>120000000</v>
      </c>
      <c r="E77" s="119">
        <f t="shared" si="16"/>
        <v>120000000</v>
      </c>
      <c r="F77" s="119">
        <f t="shared" si="16"/>
        <v>120000000</v>
      </c>
      <c r="G77" s="119">
        <f t="shared" si="16"/>
        <v>120000000</v>
      </c>
      <c r="H77" s="119">
        <f t="shared" si="16"/>
        <v>120000000</v>
      </c>
    </row>
    <row r="78" spans="2:8" ht="13.5" thickBot="1">
      <c r="B78" s="148"/>
      <c r="C78" s="149"/>
      <c r="D78" s="149"/>
      <c r="E78" s="149"/>
      <c r="F78" s="149"/>
      <c r="G78" s="149"/>
      <c r="H78" s="149"/>
    </row>
  </sheetData>
  <sheetProtection/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23" t="s">
        <v>120</v>
      </c>
      <c r="C2" s="24"/>
      <c r="D2" s="24"/>
      <c r="E2" s="24"/>
      <c r="F2" s="24"/>
      <c r="G2" s="24"/>
      <c r="H2" s="24"/>
      <c r="I2" s="150"/>
    </row>
    <row r="3" spans="2:9" ht="12.75">
      <c r="B3" s="82" t="s">
        <v>314</v>
      </c>
      <c r="C3" s="83"/>
      <c r="D3" s="83"/>
      <c r="E3" s="83"/>
      <c r="F3" s="83"/>
      <c r="G3" s="83"/>
      <c r="H3" s="83"/>
      <c r="I3" s="151"/>
    </row>
    <row r="4" spans="2:9" ht="12.75">
      <c r="B4" s="82" t="s">
        <v>315</v>
      </c>
      <c r="C4" s="83"/>
      <c r="D4" s="83"/>
      <c r="E4" s="83"/>
      <c r="F4" s="83"/>
      <c r="G4" s="83"/>
      <c r="H4" s="83"/>
      <c r="I4" s="151"/>
    </row>
    <row r="5" spans="2:9" ht="12.75">
      <c r="B5" s="82" t="s">
        <v>125</v>
      </c>
      <c r="C5" s="83"/>
      <c r="D5" s="83"/>
      <c r="E5" s="83"/>
      <c r="F5" s="83"/>
      <c r="G5" s="83"/>
      <c r="H5" s="83"/>
      <c r="I5" s="151"/>
    </row>
    <row r="6" spans="2:9" ht="13.5" thickBot="1">
      <c r="B6" s="85" t="s">
        <v>1</v>
      </c>
      <c r="C6" s="86"/>
      <c r="D6" s="86"/>
      <c r="E6" s="86"/>
      <c r="F6" s="86"/>
      <c r="G6" s="86"/>
      <c r="H6" s="86"/>
      <c r="I6" s="152"/>
    </row>
    <row r="7" spans="2:9" ht="15.75" customHeight="1">
      <c r="B7" s="23" t="s">
        <v>2</v>
      </c>
      <c r="C7" s="25"/>
      <c r="D7" s="23" t="s">
        <v>316</v>
      </c>
      <c r="E7" s="24"/>
      <c r="F7" s="24"/>
      <c r="G7" s="24"/>
      <c r="H7" s="25"/>
      <c r="I7" s="134" t="s">
        <v>317</v>
      </c>
    </row>
    <row r="8" spans="2:9" ht="15" customHeight="1" thickBot="1">
      <c r="B8" s="82"/>
      <c r="C8" s="84"/>
      <c r="D8" s="85"/>
      <c r="E8" s="86"/>
      <c r="F8" s="86"/>
      <c r="G8" s="86"/>
      <c r="H8" s="87"/>
      <c r="I8" s="136"/>
    </row>
    <row r="9" spans="2:9" ht="26.25" thickBot="1">
      <c r="B9" s="85"/>
      <c r="C9" s="87"/>
      <c r="D9" s="153" t="s">
        <v>207</v>
      </c>
      <c r="E9" s="22" t="s">
        <v>318</v>
      </c>
      <c r="F9" s="153" t="s">
        <v>319</v>
      </c>
      <c r="G9" s="153" t="s">
        <v>205</v>
      </c>
      <c r="H9" s="153" t="s">
        <v>208</v>
      </c>
      <c r="I9" s="138"/>
    </row>
    <row r="10" spans="2:9" ht="12.75">
      <c r="B10" s="154" t="s">
        <v>320</v>
      </c>
      <c r="C10" s="155"/>
      <c r="D10" s="156">
        <f aca="true" t="shared" si="0" ref="D10:I10">D11+D19+D29+D39+D49+D59+D72+D76+D63</f>
        <v>1142524350.48</v>
      </c>
      <c r="E10" s="156">
        <f t="shared" si="0"/>
        <v>251928117.29</v>
      </c>
      <c r="F10" s="156">
        <f t="shared" si="0"/>
        <v>1394452467.77</v>
      </c>
      <c r="G10" s="156">
        <f t="shared" si="0"/>
        <v>1194581056.41</v>
      </c>
      <c r="H10" s="156">
        <f t="shared" si="0"/>
        <v>1176237379.3799999</v>
      </c>
      <c r="I10" s="156">
        <f t="shared" si="0"/>
        <v>199871411.35999995</v>
      </c>
    </row>
    <row r="11" spans="2:9" ht="12.75">
      <c r="B11" s="157" t="s">
        <v>321</v>
      </c>
      <c r="C11" s="158"/>
      <c r="D11" s="159">
        <f aca="true" t="shared" si="1" ref="D11:I11">SUM(D12:D18)</f>
        <v>714050576.0799999</v>
      </c>
      <c r="E11" s="159">
        <f t="shared" si="1"/>
        <v>25524358.560000002</v>
      </c>
      <c r="F11" s="159">
        <f t="shared" si="1"/>
        <v>739574934.64</v>
      </c>
      <c r="G11" s="159">
        <f t="shared" si="1"/>
        <v>703020157.25</v>
      </c>
      <c r="H11" s="159">
        <f t="shared" si="1"/>
        <v>698045690.15</v>
      </c>
      <c r="I11" s="159">
        <f t="shared" si="1"/>
        <v>36554777.389999986</v>
      </c>
    </row>
    <row r="12" spans="2:9" ht="12.75">
      <c r="B12" s="160" t="s">
        <v>322</v>
      </c>
      <c r="C12" s="161"/>
      <c r="D12" s="159">
        <v>296093252</v>
      </c>
      <c r="E12" s="162">
        <v>-47268446.29</v>
      </c>
      <c r="F12" s="162">
        <f>D12+E12</f>
        <v>248824805.71</v>
      </c>
      <c r="G12" s="162">
        <v>248300026.8</v>
      </c>
      <c r="H12" s="162">
        <v>247600257.18</v>
      </c>
      <c r="I12" s="162">
        <f>F12-G12</f>
        <v>524778.9099999964</v>
      </c>
    </row>
    <row r="13" spans="2:9" ht="12.75">
      <c r="B13" s="160" t="s">
        <v>323</v>
      </c>
      <c r="C13" s="161"/>
      <c r="D13" s="159">
        <v>33385495.28</v>
      </c>
      <c r="E13" s="162">
        <v>381337.47</v>
      </c>
      <c r="F13" s="162">
        <f aca="true" t="shared" si="2" ref="F13:F18">D13+E13</f>
        <v>33766832.75</v>
      </c>
      <c r="G13" s="162">
        <v>32157276.23</v>
      </c>
      <c r="H13" s="162">
        <v>32140034.58</v>
      </c>
      <c r="I13" s="162">
        <f aca="true" t="shared" si="3" ref="I13:I18">F13-G13</f>
        <v>1609556.5199999996</v>
      </c>
    </row>
    <row r="14" spans="2:9" ht="12.75">
      <c r="B14" s="160" t="s">
        <v>324</v>
      </c>
      <c r="C14" s="161"/>
      <c r="D14" s="159">
        <v>120234588.4</v>
      </c>
      <c r="E14" s="162">
        <v>69137743.67</v>
      </c>
      <c r="F14" s="162">
        <f t="shared" si="2"/>
        <v>189372332.07</v>
      </c>
      <c r="G14" s="162">
        <v>155182537.38</v>
      </c>
      <c r="H14" s="162">
        <v>154992443.76</v>
      </c>
      <c r="I14" s="162">
        <f t="shared" si="3"/>
        <v>34189794.69</v>
      </c>
    </row>
    <row r="15" spans="2:9" ht="12.75">
      <c r="B15" s="160" t="s">
        <v>325</v>
      </c>
      <c r="C15" s="161"/>
      <c r="D15" s="159">
        <v>45197325.54</v>
      </c>
      <c r="E15" s="162">
        <v>-1669342.7</v>
      </c>
      <c r="F15" s="162">
        <f t="shared" si="2"/>
        <v>43527982.839999996</v>
      </c>
      <c r="G15" s="162">
        <v>43399752.03</v>
      </c>
      <c r="H15" s="162">
        <v>42197607.03</v>
      </c>
      <c r="I15" s="162">
        <f t="shared" si="3"/>
        <v>128230.80999999493</v>
      </c>
    </row>
    <row r="16" spans="2:9" ht="12.75">
      <c r="B16" s="160" t="s">
        <v>326</v>
      </c>
      <c r="C16" s="161"/>
      <c r="D16" s="159">
        <v>208905523.98</v>
      </c>
      <c r="E16" s="162">
        <v>10887566.5</v>
      </c>
      <c r="F16" s="162">
        <f t="shared" si="2"/>
        <v>219793090.48</v>
      </c>
      <c r="G16" s="162">
        <v>219790770.01</v>
      </c>
      <c r="H16" s="162">
        <v>219732847.6</v>
      </c>
      <c r="I16" s="162">
        <f t="shared" si="3"/>
        <v>2320.469999998808</v>
      </c>
    </row>
    <row r="17" spans="2:9" ht="12.75">
      <c r="B17" s="160" t="s">
        <v>327</v>
      </c>
      <c r="C17" s="161"/>
      <c r="D17" s="159">
        <v>8375613.12</v>
      </c>
      <c r="E17" s="162">
        <v>-8375613.12</v>
      </c>
      <c r="F17" s="162">
        <f t="shared" si="2"/>
        <v>0</v>
      </c>
      <c r="G17" s="162">
        <v>0</v>
      </c>
      <c r="H17" s="162">
        <v>0</v>
      </c>
      <c r="I17" s="162">
        <f t="shared" si="3"/>
        <v>0</v>
      </c>
    </row>
    <row r="18" spans="2:9" ht="12.75">
      <c r="B18" s="160" t="s">
        <v>328</v>
      </c>
      <c r="C18" s="161"/>
      <c r="D18" s="159">
        <v>1858777.76</v>
      </c>
      <c r="E18" s="162">
        <v>2431113.03</v>
      </c>
      <c r="F18" s="162">
        <f t="shared" si="2"/>
        <v>4289890.79</v>
      </c>
      <c r="G18" s="162">
        <v>4189794.8</v>
      </c>
      <c r="H18" s="162">
        <v>1382500</v>
      </c>
      <c r="I18" s="162">
        <f t="shared" si="3"/>
        <v>100095.99000000022</v>
      </c>
    </row>
    <row r="19" spans="2:9" ht="12.75">
      <c r="B19" s="157" t="s">
        <v>329</v>
      </c>
      <c r="C19" s="158"/>
      <c r="D19" s="159">
        <f aca="true" t="shared" si="4" ref="D19:I19">SUM(D20:D28)</f>
        <v>59579780.82</v>
      </c>
      <c r="E19" s="159">
        <f t="shared" si="4"/>
        <v>2153684.1100000013</v>
      </c>
      <c r="F19" s="159">
        <f t="shared" si="4"/>
        <v>61733464.93</v>
      </c>
      <c r="G19" s="159">
        <f t="shared" si="4"/>
        <v>45110910.7</v>
      </c>
      <c r="H19" s="159">
        <f t="shared" si="4"/>
        <v>44665625.220000006</v>
      </c>
      <c r="I19" s="159">
        <f t="shared" si="4"/>
        <v>16622554.230000004</v>
      </c>
    </row>
    <row r="20" spans="2:9" ht="12.75">
      <c r="B20" s="160" t="s">
        <v>330</v>
      </c>
      <c r="C20" s="161"/>
      <c r="D20" s="159">
        <v>5608228.65</v>
      </c>
      <c r="E20" s="162">
        <v>-1087657.08</v>
      </c>
      <c r="F20" s="159">
        <f aca="true" t="shared" si="5" ref="F20:F28">D20+E20</f>
        <v>4520571.57</v>
      </c>
      <c r="G20" s="162">
        <v>4289932.02</v>
      </c>
      <c r="H20" s="162">
        <v>4252686.74</v>
      </c>
      <c r="I20" s="162">
        <f>F20-G20</f>
        <v>230639.55000000075</v>
      </c>
    </row>
    <row r="21" spans="2:9" ht="12.75">
      <c r="B21" s="160" t="s">
        <v>331</v>
      </c>
      <c r="C21" s="161"/>
      <c r="D21" s="159">
        <v>318484.67</v>
      </c>
      <c r="E21" s="162">
        <v>459445.97</v>
      </c>
      <c r="F21" s="159">
        <f t="shared" si="5"/>
        <v>777930.6399999999</v>
      </c>
      <c r="G21" s="162">
        <v>719961.01</v>
      </c>
      <c r="H21" s="162">
        <v>719961.01</v>
      </c>
      <c r="I21" s="162">
        <f aca="true" t="shared" si="6" ref="I21:I83">F21-G21</f>
        <v>57969.62999999989</v>
      </c>
    </row>
    <row r="22" spans="2:9" ht="12.75">
      <c r="B22" s="160" t="s">
        <v>332</v>
      </c>
      <c r="C22" s="161"/>
      <c r="D22" s="159">
        <v>211204.8</v>
      </c>
      <c r="E22" s="162">
        <v>404106.33</v>
      </c>
      <c r="F22" s="159">
        <f t="shared" si="5"/>
        <v>615311.13</v>
      </c>
      <c r="G22" s="162">
        <v>580329.7</v>
      </c>
      <c r="H22" s="162">
        <v>580329.7</v>
      </c>
      <c r="I22" s="162">
        <f t="shared" si="6"/>
        <v>34981.43000000005</v>
      </c>
    </row>
    <row r="23" spans="2:9" ht="12.75">
      <c r="B23" s="160" t="s">
        <v>333</v>
      </c>
      <c r="C23" s="161"/>
      <c r="D23" s="159">
        <v>8546421.04</v>
      </c>
      <c r="E23" s="162">
        <v>9716939.92</v>
      </c>
      <c r="F23" s="159">
        <f t="shared" si="5"/>
        <v>18263360.96</v>
      </c>
      <c r="G23" s="162">
        <v>3778690.05</v>
      </c>
      <c r="H23" s="162">
        <v>3740400.65</v>
      </c>
      <c r="I23" s="162">
        <f t="shared" si="6"/>
        <v>14484670.91</v>
      </c>
    </row>
    <row r="24" spans="2:9" ht="12.75">
      <c r="B24" s="160" t="s">
        <v>334</v>
      </c>
      <c r="C24" s="161"/>
      <c r="D24" s="159">
        <v>2197096.74</v>
      </c>
      <c r="E24" s="162">
        <v>-1014015.28</v>
      </c>
      <c r="F24" s="159">
        <f t="shared" si="5"/>
        <v>1183081.4600000002</v>
      </c>
      <c r="G24" s="162">
        <v>651655.52</v>
      </c>
      <c r="H24" s="162">
        <v>650263.52</v>
      </c>
      <c r="I24" s="162">
        <f t="shared" si="6"/>
        <v>531425.9400000002</v>
      </c>
    </row>
    <row r="25" spans="2:9" ht="12.75">
      <c r="B25" s="160" t="s">
        <v>335</v>
      </c>
      <c r="C25" s="161"/>
      <c r="D25" s="159">
        <v>35877816.88</v>
      </c>
      <c r="E25" s="162">
        <v>-5080915.34</v>
      </c>
      <c r="F25" s="159">
        <f t="shared" si="5"/>
        <v>30796901.540000003</v>
      </c>
      <c r="G25" s="162">
        <v>29863291.65</v>
      </c>
      <c r="H25" s="162">
        <v>29861540.05</v>
      </c>
      <c r="I25" s="162">
        <f t="shared" si="6"/>
        <v>933609.8900000043</v>
      </c>
    </row>
    <row r="26" spans="2:9" ht="12.75">
      <c r="B26" s="160" t="s">
        <v>336</v>
      </c>
      <c r="C26" s="161"/>
      <c r="D26" s="159">
        <v>812965.35</v>
      </c>
      <c r="E26" s="162">
        <v>232144.59</v>
      </c>
      <c r="F26" s="159">
        <f t="shared" si="5"/>
        <v>1045109.94</v>
      </c>
      <c r="G26" s="162">
        <v>961235.52</v>
      </c>
      <c r="H26" s="162">
        <v>961235.52</v>
      </c>
      <c r="I26" s="162">
        <f t="shared" si="6"/>
        <v>83874.41999999993</v>
      </c>
    </row>
    <row r="27" spans="2:9" ht="12.75">
      <c r="B27" s="160" t="s">
        <v>337</v>
      </c>
      <c r="C27" s="161"/>
      <c r="D27" s="159">
        <v>168660</v>
      </c>
      <c r="E27" s="162">
        <v>-48640</v>
      </c>
      <c r="F27" s="159">
        <f t="shared" si="5"/>
        <v>120020</v>
      </c>
      <c r="G27" s="162">
        <v>93494.63</v>
      </c>
      <c r="H27" s="162">
        <v>93494.63</v>
      </c>
      <c r="I27" s="162">
        <f t="shared" si="6"/>
        <v>26525.369999999995</v>
      </c>
    </row>
    <row r="28" spans="2:9" ht="12.75">
      <c r="B28" s="160" t="s">
        <v>338</v>
      </c>
      <c r="C28" s="161"/>
      <c r="D28" s="159">
        <v>5838902.69</v>
      </c>
      <c r="E28" s="162">
        <v>-1427725</v>
      </c>
      <c r="F28" s="159">
        <f t="shared" si="5"/>
        <v>4411177.69</v>
      </c>
      <c r="G28" s="162">
        <v>4172320.6</v>
      </c>
      <c r="H28" s="162">
        <v>3805713.4</v>
      </c>
      <c r="I28" s="162">
        <f t="shared" si="6"/>
        <v>238857.09000000032</v>
      </c>
    </row>
    <row r="29" spans="2:9" ht="12.75">
      <c r="B29" s="157" t="s">
        <v>339</v>
      </c>
      <c r="C29" s="158"/>
      <c r="D29" s="159">
        <f aca="true" t="shared" si="7" ref="D29:I29">SUM(D30:D38)</f>
        <v>57999619.879999995</v>
      </c>
      <c r="E29" s="159">
        <f t="shared" si="7"/>
        <v>104213425.19999999</v>
      </c>
      <c r="F29" s="159">
        <f t="shared" si="7"/>
        <v>162213045.07999998</v>
      </c>
      <c r="G29" s="159">
        <f t="shared" si="7"/>
        <v>113816695.81</v>
      </c>
      <c r="H29" s="159">
        <f t="shared" si="7"/>
        <v>108403611.94</v>
      </c>
      <c r="I29" s="159">
        <f t="shared" si="7"/>
        <v>48396349.269999996</v>
      </c>
    </row>
    <row r="30" spans="2:9" ht="12.75">
      <c r="B30" s="160" t="s">
        <v>340</v>
      </c>
      <c r="C30" s="161"/>
      <c r="D30" s="159">
        <v>2862630.2</v>
      </c>
      <c r="E30" s="162">
        <v>1834071.31</v>
      </c>
      <c r="F30" s="159">
        <f aca="true" t="shared" si="8" ref="F30:F38">D30+E30</f>
        <v>4696701.51</v>
      </c>
      <c r="G30" s="162">
        <v>3133201.78</v>
      </c>
      <c r="H30" s="162">
        <v>3038877.75</v>
      </c>
      <c r="I30" s="162">
        <f t="shared" si="6"/>
        <v>1563499.73</v>
      </c>
    </row>
    <row r="31" spans="2:9" ht="12.75">
      <c r="B31" s="160" t="s">
        <v>341</v>
      </c>
      <c r="C31" s="161"/>
      <c r="D31" s="159">
        <v>11201633.41</v>
      </c>
      <c r="E31" s="162">
        <v>13821792.87</v>
      </c>
      <c r="F31" s="159">
        <f t="shared" si="8"/>
        <v>25023426.28</v>
      </c>
      <c r="G31" s="162">
        <v>22064718.27</v>
      </c>
      <c r="H31" s="162">
        <v>19412665.59</v>
      </c>
      <c r="I31" s="162">
        <f t="shared" si="6"/>
        <v>2958708.0100000016</v>
      </c>
    </row>
    <row r="32" spans="2:9" ht="12.75">
      <c r="B32" s="160" t="s">
        <v>342</v>
      </c>
      <c r="C32" s="161"/>
      <c r="D32" s="159">
        <v>10746461.04</v>
      </c>
      <c r="E32" s="162">
        <v>16260164.32</v>
      </c>
      <c r="F32" s="159">
        <f t="shared" si="8"/>
        <v>27006625.36</v>
      </c>
      <c r="G32" s="162">
        <v>21596345.2</v>
      </c>
      <c r="H32" s="162">
        <v>20860656.96</v>
      </c>
      <c r="I32" s="162">
        <f t="shared" si="6"/>
        <v>5410280.16</v>
      </c>
    </row>
    <row r="33" spans="2:9" ht="12.75">
      <c r="B33" s="160" t="s">
        <v>343</v>
      </c>
      <c r="C33" s="161"/>
      <c r="D33" s="159">
        <v>1361001</v>
      </c>
      <c r="E33" s="162">
        <v>7363804.78</v>
      </c>
      <c r="F33" s="159">
        <f t="shared" si="8"/>
        <v>8724805.780000001</v>
      </c>
      <c r="G33" s="162">
        <v>2364174.24</v>
      </c>
      <c r="H33" s="162">
        <v>2364174.24</v>
      </c>
      <c r="I33" s="162">
        <f t="shared" si="6"/>
        <v>6360631.540000001</v>
      </c>
    </row>
    <row r="34" spans="2:9" ht="12.75">
      <c r="B34" s="160" t="s">
        <v>344</v>
      </c>
      <c r="C34" s="161"/>
      <c r="D34" s="159">
        <v>1099677.87</v>
      </c>
      <c r="E34" s="162">
        <v>7851743.44</v>
      </c>
      <c r="F34" s="159">
        <f t="shared" si="8"/>
        <v>8951421.31</v>
      </c>
      <c r="G34" s="162">
        <v>1249253.36</v>
      </c>
      <c r="H34" s="162">
        <v>1249253.36</v>
      </c>
      <c r="I34" s="162">
        <f t="shared" si="6"/>
        <v>7702167.95</v>
      </c>
    </row>
    <row r="35" spans="2:9" ht="12.75">
      <c r="B35" s="160" t="s">
        <v>345</v>
      </c>
      <c r="C35" s="161"/>
      <c r="D35" s="159">
        <v>8406000</v>
      </c>
      <c r="E35" s="162">
        <v>395207.17</v>
      </c>
      <c r="F35" s="159">
        <f t="shared" si="8"/>
        <v>8801207.17</v>
      </c>
      <c r="G35" s="162">
        <v>8394475.63</v>
      </c>
      <c r="H35" s="162">
        <v>8359675.63</v>
      </c>
      <c r="I35" s="162">
        <f t="shared" si="6"/>
        <v>406731.5399999991</v>
      </c>
    </row>
    <row r="36" spans="2:9" ht="12.75">
      <c r="B36" s="160" t="s">
        <v>346</v>
      </c>
      <c r="C36" s="161"/>
      <c r="D36" s="159">
        <v>1886973.44</v>
      </c>
      <c r="E36" s="162">
        <v>-809244</v>
      </c>
      <c r="F36" s="159">
        <f t="shared" si="8"/>
        <v>1077729.44</v>
      </c>
      <c r="G36" s="162">
        <v>970007.95</v>
      </c>
      <c r="H36" s="162">
        <v>970007.95</v>
      </c>
      <c r="I36" s="162">
        <f t="shared" si="6"/>
        <v>107721.48999999999</v>
      </c>
    </row>
    <row r="37" spans="2:9" ht="12.75">
      <c r="B37" s="160" t="s">
        <v>347</v>
      </c>
      <c r="C37" s="161"/>
      <c r="D37" s="159">
        <v>6606871.92</v>
      </c>
      <c r="E37" s="162">
        <v>6902281.58</v>
      </c>
      <c r="F37" s="159">
        <f t="shared" si="8"/>
        <v>13509153.5</v>
      </c>
      <c r="G37" s="162">
        <v>13190418.78</v>
      </c>
      <c r="H37" s="162">
        <v>11294199.86</v>
      </c>
      <c r="I37" s="162">
        <f t="shared" si="6"/>
        <v>318734.72000000067</v>
      </c>
    </row>
    <row r="38" spans="2:9" ht="12.75">
      <c r="B38" s="160" t="s">
        <v>348</v>
      </c>
      <c r="C38" s="161"/>
      <c r="D38" s="159">
        <v>13828371</v>
      </c>
      <c r="E38" s="162">
        <v>50593603.73</v>
      </c>
      <c r="F38" s="159">
        <f t="shared" si="8"/>
        <v>64421974.73</v>
      </c>
      <c r="G38" s="162">
        <v>40854100.6</v>
      </c>
      <c r="H38" s="162">
        <v>40854100.6</v>
      </c>
      <c r="I38" s="162">
        <f t="shared" si="6"/>
        <v>23567874.129999995</v>
      </c>
    </row>
    <row r="39" spans="2:9" ht="25.5" customHeight="1">
      <c r="B39" s="163" t="s">
        <v>349</v>
      </c>
      <c r="C39" s="164"/>
      <c r="D39" s="159">
        <f aca="true" t="shared" si="9" ref="D39:I39">SUM(D40:D48)</f>
        <v>266962352.92</v>
      </c>
      <c r="E39" s="159">
        <f t="shared" si="9"/>
        <v>9611618.72</v>
      </c>
      <c r="F39" s="159">
        <f>SUM(F40:F48)</f>
        <v>276573971.64</v>
      </c>
      <c r="G39" s="159">
        <f t="shared" si="9"/>
        <v>256620700.67000002</v>
      </c>
      <c r="H39" s="159">
        <f t="shared" si="9"/>
        <v>254937737.82000002</v>
      </c>
      <c r="I39" s="159">
        <f t="shared" si="9"/>
        <v>19953270.96999997</v>
      </c>
    </row>
    <row r="40" spans="2:9" ht="12.75">
      <c r="B40" s="160" t="s">
        <v>350</v>
      </c>
      <c r="C40" s="161"/>
      <c r="D40" s="159"/>
      <c r="E40" s="162"/>
      <c r="F40" s="159">
        <f>D40+E40</f>
        <v>0</v>
      </c>
      <c r="G40" s="162"/>
      <c r="H40" s="162"/>
      <c r="I40" s="162">
        <f t="shared" si="6"/>
        <v>0</v>
      </c>
    </row>
    <row r="41" spans="2:9" ht="12.75">
      <c r="B41" s="160" t="s">
        <v>351</v>
      </c>
      <c r="C41" s="161"/>
      <c r="D41" s="159"/>
      <c r="E41" s="162"/>
      <c r="F41" s="159">
        <f aca="true" t="shared" si="10" ref="F41:F83">D41+E41</f>
        <v>0</v>
      </c>
      <c r="G41" s="162"/>
      <c r="H41" s="162"/>
      <c r="I41" s="162">
        <f t="shared" si="6"/>
        <v>0</v>
      </c>
    </row>
    <row r="42" spans="2:9" ht="12.75">
      <c r="B42" s="160" t="s">
        <v>352</v>
      </c>
      <c r="C42" s="161"/>
      <c r="D42" s="159">
        <v>39500000</v>
      </c>
      <c r="E42" s="162">
        <v>3800000</v>
      </c>
      <c r="F42" s="159">
        <f t="shared" si="10"/>
        <v>43300000</v>
      </c>
      <c r="G42" s="162">
        <v>35100000</v>
      </c>
      <c r="H42" s="162">
        <v>35100000</v>
      </c>
      <c r="I42" s="162">
        <f t="shared" si="6"/>
        <v>8200000</v>
      </c>
    </row>
    <row r="43" spans="2:9" ht="12.75">
      <c r="B43" s="160" t="s">
        <v>353</v>
      </c>
      <c r="C43" s="161"/>
      <c r="D43" s="159">
        <v>11600001</v>
      </c>
      <c r="E43" s="162">
        <v>-407975.51</v>
      </c>
      <c r="F43" s="159">
        <f t="shared" si="10"/>
        <v>11192025.49</v>
      </c>
      <c r="G43" s="162">
        <v>11192024.49</v>
      </c>
      <c r="H43" s="162">
        <v>11192024.49</v>
      </c>
      <c r="I43" s="162">
        <f t="shared" si="6"/>
        <v>1</v>
      </c>
    </row>
    <row r="44" spans="2:9" ht="12.75">
      <c r="B44" s="160" t="s">
        <v>354</v>
      </c>
      <c r="C44" s="161"/>
      <c r="D44" s="159">
        <v>215862351.92</v>
      </c>
      <c r="E44" s="162">
        <v>6219594.23</v>
      </c>
      <c r="F44" s="159">
        <f t="shared" si="10"/>
        <v>222081946.14999998</v>
      </c>
      <c r="G44" s="162">
        <v>210328676.18</v>
      </c>
      <c r="H44" s="162">
        <v>208645713.33</v>
      </c>
      <c r="I44" s="162">
        <f t="shared" si="6"/>
        <v>11753269.969999969</v>
      </c>
    </row>
    <row r="45" spans="2:9" ht="12.75">
      <c r="B45" s="160" t="s">
        <v>355</v>
      </c>
      <c r="C45" s="161"/>
      <c r="D45" s="159"/>
      <c r="E45" s="162"/>
      <c r="F45" s="159">
        <f t="shared" si="10"/>
        <v>0</v>
      </c>
      <c r="G45" s="162"/>
      <c r="H45" s="162"/>
      <c r="I45" s="162">
        <f t="shared" si="6"/>
        <v>0</v>
      </c>
    </row>
    <row r="46" spans="2:9" ht="12.75">
      <c r="B46" s="160" t="s">
        <v>356</v>
      </c>
      <c r="C46" s="161"/>
      <c r="D46" s="159"/>
      <c r="E46" s="162"/>
      <c r="F46" s="159">
        <f t="shared" si="10"/>
        <v>0</v>
      </c>
      <c r="G46" s="162"/>
      <c r="H46" s="162"/>
      <c r="I46" s="162">
        <f t="shared" si="6"/>
        <v>0</v>
      </c>
    </row>
    <row r="47" spans="2:9" ht="12.75">
      <c r="B47" s="160" t="s">
        <v>357</v>
      </c>
      <c r="C47" s="161"/>
      <c r="D47" s="159"/>
      <c r="E47" s="162"/>
      <c r="F47" s="159">
        <f t="shared" si="10"/>
        <v>0</v>
      </c>
      <c r="G47" s="162"/>
      <c r="H47" s="162"/>
      <c r="I47" s="162">
        <f t="shared" si="6"/>
        <v>0</v>
      </c>
    </row>
    <row r="48" spans="2:9" ht="12.75">
      <c r="B48" s="160" t="s">
        <v>358</v>
      </c>
      <c r="C48" s="161"/>
      <c r="D48" s="159"/>
      <c r="E48" s="162"/>
      <c r="F48" s="159">
        <f t="shared" si="10"/>
        <v>0</v>
      </c>
      <c r="G48" s="162"/>
      <c r="H48" s="162"/>
      <c r="I48" s="162">
        <f t="shared" si="6"/>
        <v>0</v>
      </c>
    </row>
    <row r="49" spans="2:9" ht="12.75">
      <c r="B49" s="163" t="s">
        <v>359</v>
      </c>
      <c r="C49" s="164"/>
      <c r="D49" s="159">
        <f aca="true" t="shared" si="11" ref="D49:I49">SUM(D50:D58)</f>
        <v>4853018.779999999</v>
      </c>
      <c r="E49" s="159">
        <f t="shared" si="11"/>
        <v>27819818.13</v>
      </c>
      <c r="F49" s="159">
        <f t="shared" si="11"/>
        <v>32672836.91</v>
      </c>
      <c r="G49" s="159">
        <f t="shared" si="11"/>
        <v>2205497.49</v>
      </c>
      <c r="H49" s="159">
        <f t="shared" si="11"/>
        <v>2205497.49</v>
      </c>
      <c r="I49" s="159">
        <f t="shared" si="11"/>
        <v>30467339.419999998</v>
      </c>
    </row>
    <row r="50" spans="2:9" ht="12.75">
      <c r="B50" s="160" t="s">
        <v>360</v>
      </c>
      <c r="C50" s="161"/>
      <c r="D50" s="159">
        <v>2884117.78</v>
      </c>
      <c r="E50" s="162">
        <v>-2639739</v>
      </c>
      <c r="F50" s="159">
        <f t="shared" si="10"/>
        <v>244378.7799999998</v>
      </c>
      <c r="G50" s="162">
        <v>157401.79</v>
      </c>
      <c r="H50" s="162">
        <v>157401.79</v>
      </c>
      <c r="I50" s="162">
        <f t="shared" si="6"/>
        <v>86976.98999999979</v>
      </c>
    </row>
    <row r="51" spans="2:9" ht="12.75">
      <c r="B51" s="160" t="s">
        <v>361</v>
      </c>
      <c r="C51" s="161"/>
      <c r="D51" s="159">
        <v>747084</v>
      </c>
      <c r="E51" s="162">
        <v>-476770</v>
      </c>
      <c r="F51" s="159">
        <f t="shared" si="10"/>
        <v>270314</v>
      </c>
      <c r="G51" s="162">
        <v>264480</v>
      </c>
      <c r="H51" s="162">
        <v>264480</v>
      </c>
      <c r="I51" s="162">
        <f t="shared" si="6"/>
        <v>5834</v>
      </c>
    </row>
    <row r="52" spans="2:9" ht="12.75">
      <c r="B52" s="160" t="s">
        <v>362</v>
      </c>
      <c r="C52" s="161"/>
      <c r="D52" s="159">
        <v>1001</v>
      </c>
      <c r="E52" s="162">
        <v>6550</v>
      </c>
      <c r="F52" s="159">
        <f t="shared" si="10"/>
        <v>7551</v>
      </c>
      <c r="G52" s="162">
        <v>0</v>
      </c>
      <c r="H52" s="162">
        <v>0</v>
      </c>
      <c r="I52" s="162">
        <f t="shared" si="6"/>
        <v>7551</v>
      </c>
    </row>
    <row r="53" spans="2:9" ht="12.75">
      <c r="B53" s="160" t="s">
        <v>363</v>
      </c>
      <c r="C53" s="161"/>
      <c r="D53" s="159">
        <v>30002</v>
      </c>
      <c r="E53" s="162">
        <v>30774645.77</v>
      </c>
      <c r="F53" s="159">
        <f t="shared" si="10"/>
        <v>30804647.77</v>
      </c>
      <c r="G53" s="162">
        <v>801800</v>
      </c>
      <c r="H53" s="162">
        <v>801800</v>
      </c>
      <c r="I53" s="162">
        <f t="shared" si="6"/>
        <v>30002847.77</v>
      </c>
    </row>
    <row r="54" spans="2:9" ht="12.75">
      <c r="B54" s="160" t="s">
        <v>364</v>
      </c>
      <c r="C54" s="161"/>
      <c r="D54" s="159">
        <v>3</v>
      </c>
      <c r="E54" s="162">
        <v>0</v>
      </c>
      <c r="F54" s="159">
        <f t="shared" si="10"/>
        <v>3</v>
      </c>
      <c r="G54" s="162">
        <v>0</v>
      </c>
      <c r="H54" s="162">
        <v>0</v>
      </c>
      <c r="I54" s="162">
        <f t="shared" si="6"/>
        <v>3</v>
      </c>
    </row>
    <row r="55" spans="2:9" ht="12.75">
      <c r="B55" s="160" t="s">
        <v>365</v>
      </c>
      <c r="C55" s="161"/>
      <c r="D55" s="159">
        <v>1136570</v>
      </c>
      <c r="E55" s="162">
        <v>-106820.64</v>
      </c>
      <c r="F55" s="159">
        <f t="shared" si="10"/>
        <v>1029749.36</v>
      </c>
      <c r="G55" s="162">
        <v>667864.22</v>
      </c>
      <c r="H55" s="162">
        <v>667864.22</v>
      </c>
      <c r="I55" s="162">
        <f t="shared" si="6"/>
        <v>361885.14</v>
      </c>
    </row>
    <row r="56" spans="2:9" ht="12.75">
      <c r="B56" s="160" t="s">
        <v>366</v>
      </c>
      <c r="C56" s="161"/>
      <c r="D56" s="159"/>
      <c r="E56" s="162"/>
      <c r="F56" s="159">
        <f t="shared" si="10"/>
        <v>0</v>
      </c>
      <c r="G56" s="162"/>
      <c r="H56" s="162"/>
      <c r="I56" s="162">
        <f t="shared" si="6"/>
        <v>0</v>
      </c>
    </row>
    <row r="57" spans="2:9" ht="12.75">
      <c r="B57" s="160" t="s">
        <v>367</v>
      </c>
      <c r="C57" s="161"/>
      <c r="D57" s="159"/>
      <c r="E57" s="162"/>
      <c r="F57" s="159">
        <f t="shared" si="10"/>
        <v>0</v>
      </c>
      <c r="G57" s="162"/>
      <c r="H57" s="162"/>
      <c r="I57" s="162">
        <f t="shared" si="6"/>
        <v>0</v>
      </c>
    </row>
    <row r="58" spans="2:9" ht="12.75">
      <c r="B58" s="160" t="s">
        <v>368</v>
      </c>
      <c r="C58" s="161"/>
      <c r="D58" s="159">
        <v>54241</v>
      </c>
      <c r="E58" s="162">
        <v>261952</v>
      </c>
      <c r="F58" s="159">
        <f t="shared" si="10"/>
        <v>316193</v>
      </c>
      <c r="G58" s="162">
        <v>313951.48</v>
      </c>
      <c r="H58" s="162">
        <v>313951.48</v>
      </c>
      <c r="I58" s="162">
        <f t="shared" si="6"/>
        <v>2241.5200000000186</v>
      </c>
    </row>
    <row r="59" spans="2:9" ht="12.75">
      <c r="B59" s="157" t="s">
        <v>369</v>
      </c>
      <c r="C59" s="158"/>
      <c r="D59" s="159">
        <f>SUM(D60:D62)</f>
        <v>0</v>
      </c>
      <c r="E59" s="159">
        <f>SUM(E60:E62)</f>
        <v>60797581.59</v>
      </c>
      <c r="F59" s="159">
        <f>SUM(F60:F62)</f>
        <v>60797581.59</v>
      </c>
      <c r="G59" s="159">
        <f>SUM(G60:G62)</f>
        <v>12920462.51</v>
      </c>
      <c r="H59" s="159">
        <f>SUM(H60:H62)</f>
        <v>12920462.51</v>
      </c>
      <c r="I59" s="162">
        <f t="shared" si="6"/>
        <v>47877119.080000006</v>
      </c>
    </row>
    <row r="60" spans="2:9" ht="12.75">
      <c r="B60" s="160" t="s">
        <v>370</v>
      </c>
      <c r="C60" s="161"/>
      <c r="D60" s="159">
        <v>0</v>
      </c>
      <c r="E60" s="162">
        <v>60797581.59</v>
      </c>
      <c r="F60" s="159">
        <f t="shared" si="10"/>
        <v>60797581.59</v>
      </c>
      <c r="G60" s="162">
        <v>12920462.51</v>
      </c>
      <c r="H60" s="162">
        <v>12920462.51</v>
      </c>
      <c r="I60" s="162">
        <f t="shared" si="6"/>
        <v>47877119.080000006</v>
      </c>
    </row>
    <row r="61" spans="2:9" ht="12.75">
      <c r="B61" s="160" t="s">
        <v>371</v>
      </c>
      <c r="C61" s="161"/>
      <c r="D61" s="159"/>
      <c r="E61" s="162"/>
      <c r="F61" s="159">
        <f t="shared" si="10"/>
        <v>0</v>
      </c>
      <c r="G61" s="162"/>
      <c r="H61" s="162"/>
      <c r="I61" s="162">
        <f t="shared" si="6"/>
        <v>0</v>
      </c>
    </row>
    <row r="62" spans="2:9" ht="12.75">
      <c r="B62" s="160" t="s">
        <v>372</v>
      </c>
      <c r="C62" s="161"/>
      <c r="D62" s="159"/>
      <c r="E62" s="162"/>
      <c r="F62" s="159">
        <f t="shared" si="10"/>
        <v>0</v>
      </c>
      <c r="G62" s="162"/>
      <c r="H62" s="162"/>
      <c r="I62" s="162">
        <f t="shared" si="6"/>
        <v>0</v>
      </c>
    </row>
    <row r="63" spans="2:9" ht="12.75">
      <c r="B63" s="163" t="s">
        <v>373</v>
      </c>
      <c r="C63" s="164"/>
      <c r="D63" s="159">
        <f>SUM(D64:D71)</f>
        <v>0</v>
      </c>
      <c r="E63" s="159">
        <f>SUM(E64:E71)</f>
        <v>0</v>
      </c>
      <c r="F63" s="159">
        <f>F64+F65+F66+F67+F68+F70+F71</f>
        <v>0</v>
      </c>
      <c r="G63" s="159">
        <f>SUM(G64:G71)</f>
        <v>0</v>
      </c>
      <c r="H63" s="159">
        <f>SUM(H64:H71)</f>
        <v>0</v>
      </c>
      <c r="I63" s="162">
        <f t="shared" si="6"/>
        <v>0</v>
      </c>
    </row>
    <row r="64" spans="2:9" ht="12.75">
      <c r="B64" s="160" t="s">
        <v>374</v>
      </c>
      <c r="C64" s="161"/>
      <c r="D64" s="159"/>
      <c r="E64" s="162"/>
      <c r="F64" s="159">
        <f t="shared" si="10"/>
        <v>0</v>
      </c>
      <c r="G64" s="162"/>
      <c r="H64" s="162"/>
      <c r="I64" s="162">
        <f t="shared" si="6"/>
        <v>0</v>
      </c>
    </row>
    <row r="65" spans="2:9" ht="12.75">
      <c r="B65" s="160" t="s">
        <v>375</v>
      </c>
      <c r="C65" s="161"/>
      <c r="D65" s="159"/>
      <c r="E65" s="162"/>
      <c r="F65" s="159">
        <f t="shared" si="10"/>
        <v>0</v>
      </c>
      <c r="G65" s="162"/>
      <c r="H65" s="162"/>
      <c r="I65" s="162">
        <f t="shared" si="6"/>
        <v>0</v>
      </c>
    </row>
    <row r="66" spans="2:9" ht="12.75">
      <c r="B66" s="160" t="s">
        <v>376</v>
      </c>
      <c r="C66" s="161"/>
      <c r="D66" s="159"/>
      <c r="E66" s="162"/>
      <c r="F66" s="159">
        <f t="shared" si="10"/>
        <v>0</v>
      </c>
      <c r="G66" s="162"/>
      <c r="H66" s="162"/>
      <c r="I66" s="162">
        <f t="shared" si="6"/>
        <v>0</v>
      </c>
    </row>
    <row r="67" spans="2:9" ht="12.75">
      <c r="B67" s="160" t="s">
        <v>377</v>
      </c>
      <c r="C67" s="161"/>
      <c r="D67" s="159"/>
      <c r="E67" s="162"/>
      <c r="F67" s="159">
        <f t="shared" si="10"/>
        <v>0</v>
      </c>
      <c r="G67" s="162"/>
      <c r="H67" s="162"/>
      <c r="I67" s="162">
        <f t="shared" si="6"/>
        <v>0</v>
      </c>
    </row>
    <row r="68" spans="2:9" ht="12.75">
      <c r="B68" s="160" t="s">
        <v>378</v>
      </c>
      <c r="C68" s="161"/>
      <c r="D68" s="159"/>
      <c r="E68" s="162"/>
      <c r="F68" s="159">
        <f t="shared" si="10"/>
        <v>0</v>
      </c>
      <c r="G68" s="162"/>
      <c r="H68" s="162"/>
      <c r="I68" s="162">
        <f t="shared" si="6"/>
        <v>0</v>
      </c>
    </row>
    <row r="69" spans="2:9" ht="12.75">
      <c r="B69" s="160" t="s">
        <v>379</v>
      </c>
      <c r="C69" s="161"/>
      <c r="D69" s="159"/>
      <c r="E69" s="162"/>
      <c r="F69" s="159">
        <f t="shared" si="10"/>
        <v>0</v>
      </c>
      <c r="G69" s="162"/>
      <c r="H69" s="162"/>
      <c r="I69" s="162">
        <f t="shared" si="6"/>
        <v>0</v>
      </c>
    </row>
    <row r="70" spans="2:9" ht="12.75">
      <c r="B70" s="160" t="s">
        <v>380</v>
      </c>
      <c r="C70" s="161"/>
      <c r="D70" s="159"/>
      <c r="E70" s="162"/>
      <c r="F70" s="159">
        <f t="shared" si="10"/>
        <v>0</v>
      </c>
      <c r="G70" s="162"/>
      <c r="H70" s="162"/>
      <c r="I70" s="162">
        <f t="shared" si="6"/>
        <v>0</v>
      </c>
    </row>
    <row r="71" spans="2:9" ht="12.75">
      <c r="B71" s="160" t="s">
        <v>381</v>
      </c>
      <c r="C71" s="161"/>
      <c r="D71" s="159"/>
      <c r="E71" s="162"/>
      <c r="F71" s="159">
        <f t="shared" si="10"/>
        <v>0</v>
      </c>
      <c r="G71" s="162"/>
      <c r="H71" s="162"/>
      <c r="I71" s="162">
        <f t="shared" si="6"/>
        <v>0</v>
      </c>
    </row>
    <row r="72" spans="2:9" ht="12.75">
      <c r="B72" s="157" t="s">
        <v>382</v>
      </c>
      <c r="C72" s="158"/>
      <c r="D72" s="159">
        <f>SUM(D73:D75)</f>
        <v>6000001</v>
      </c>
      <c r="E72" s="159">
        <f>SUM(E73:E75)</f>
        <v>9152318</v>
      </c>
      <c r="F72" s="159">
        <f>SUM(F73:F75)</f>
        <v>15152319</v>
      </c>
      <c r="G72" s="159">
        <f>SUM(G73:G75)</f>
        <v>15152319</v>
      </c>
      <c r="H72" s="159">
        <f>SUM(H73:H75)</f>
        <v>14123826</v>
      </c>
      <c r="I72" s="162">
        <f t="shared" si="6"/>
        <v>0</v>
      </c>
    </row>
    <row r="73" spans="2:9" ht="12.75">
      <c r="B73" s="160" t="s">
        <v>383</v>
      </c>
      <c r="C73" s="161"/>
      <c r="D73" s="159"/>
      <c r="E73" s="162"/>
      <c r="F73" s="159">
        <f t="shared" si="10"/>
        <v>0</v>
      </c>
      <c r="G73" s="162"/>
      <c r="H73" s="162"/>
      <c r="I73" s="162">
        <f t="shared" si="6"/>
        <v>0</v>
      </c>
    </row>
    <row r="74" spans="2:9" ht="12.75">
      <c r="B74" s="160" t="s">
        <v>384</v>
      </c>
      <c r="C74" s="161"/>
      <c r="D74" s="159"/>
      <c r="E74" s="162"/>
      <c r="F74" s="159">
        <f t="shared" si="10"/>
        <v>0</v>
      </c>
      <c r="G74" s="162"/>
      <c r="H74" s="162"/>
      <c r="I74" s="162">
        <f t="shared" si="6"/>
        <v>0</v>
      </c>
    </row>
    <row r="75" spans="2:9" ht="12.75">
      <c r="B75" s="160" t="s">
        <v>385</v>
      </c>
      <c r="C75" s="161"/>
      <c r="D75" s="159">
        <v>6000001</v>
      </c>
      <c r="E75" s="162">
        <v>9152318</v>
      </c>
      <c r="F75" s="159">
        <f t="shared" si="10"/>
        <v>15152319</v>
      </c>
      <c r="G75" s="162">
        <v>15152319</v>
      </c>
      <c r="H75" s="162">
        <v>14123826</v>
      </c>
      <c r="I75" s="162">
        <f t="shared" si="6"/>
        <v>0</v>
      </c>
    </row>
    <row r="76" spans="2:9" ht="12.75">
      <c r="B76" s="157" t="s">
        <v>386</v>
      </c>
      <c r="C76" s="158"/>
      <c r="D76" s="159">
        <f>SUM(D77:D83)</f>
        <v>33079001</v>
      </c>
      <c r="E76" s="159">
        <f>SUM(E77:E83)</f>
        <v>12655312.979999999</v>
      </c>
      <c r="F76" s="159">
        <f>SUM(F77:F83)</f>
        <v>45734313.98</v>
      </c>
      <c r="G76" s="159">
        <f>SUM(G77:G83)</f>
        <v>45734312.98</v>
      </c>
      <c r="H76" s="159">
        <f>SUM(H77:H83)</f>
        <v>40934928.25</v>
      </c>
      <c r="I76" s="162">
        <f t="shared" si="6"/>
        <v>1</v>
      </c>
    </row>
    <row r="77" spans="2:9" ht="12.75">
      <c r="B77" s="160" t="s">
        <v>387</v>
      </c>
      <c r="C77" s="161"/>
      <c r="D77" s="159">
        <v>7555000</v>
      </c>
      <c r="E77" s="162">
        <v>827922.94</v>
      </c>
      <c r="F77" s="159">
        <f t="shared" si="10"/>
        <v>8382922.9399999995</v>
      </c>
      <c r="G77" s="162">
        <v>8382922.94</v>
      </c>
      <c r="H77" s="162">
        <v>7718457.62</v>
      </c>
      <c r="I77" s="162">
        <f t="shared" si="6"/>
        <v>0</v>
      </c>
    </row>
    <row r="78" spans="2:9" ht="12.75">
      <c r="B78" s="160" t="s">
        <v>388</v>
      </c>
      <c r="C78" s="161"/>
      <c r="D78" s="159">
        <v>25524000</v>
      </c>
      <c r="E78" s="162">
        <v>11827390.04</v>
      </c>
      <c r="F78" s="159">
        <f t="shared" si="10"/>
        <v>37351390.04</v>
      </c>
      <c r="G78" s="162">
        <v>37351390.04</v>
      </c>
      <c r="H78" s="162">
        <v>33216470.63</v>
      </c>
      <c r="I78" s="162">
        <f t="shared" si="6"/>
        <v>0</v>
      </c>
    </row>
    <row r="79" spans="2:9" ht="12.75">
      <c r="B79" s="160" t="s">
        <v>389</v>
      </c>
      <c r="C79" s="161"/>
      <c r="D79" s="159"/>
      <c r="E79" s="162"/>
      <c r="F79" s="159">
        <f t="shared" si="10"/>
        <v>0</v>
      </c>
      <c r="G79" s="162"/>
      <c r="H79" s="162"/>
      <c r="I79" s="162">
        <f t="shared" si="6"/>
        <v>0</v>
      </c>
    </row>
    <row r="80" spans="2:9" ht="12.75">
      <c r="B80" s="160" t="s">
        <v>390</v>
      </c>
      <c r="C80" s="161"/>
      <c r="D80" s="159"/>
      <c r="E80" s="162"/>
      <c r="F80" s="159">
        <f t="shared" si="10"/>
        <v>0</v>
      </c>
      <c r="G80" s="162"/>
      <c r="H80" s="162"/>
      <c r="I80" s="162">
        <f t="shared" si="6"/>
        <v>0</v>
      </c>
    </row>
    <row r="81" spans="2:9" ht="12.75">
      <c r="B81" s="160" t="s">
        <v>391</v>
      </c>
      <c r="C81" s="161"/>
      <c r="D81" s="159">
        <v>1</v>
      </c>
      <c r="E81" s="162">
        <v>0</v>
      </c>
      <c r="F81" s="159">
        <f t="shared" si="10"/>
        <v>1</v>
      </c>
      <c r="G81" s="162">
        <v>0</v>
      </c>
      <c r="H81" s="162">
        <v>0</v>
      </c>
      <c r="I81" s="162">
        <f t="shared" si="6"/>
        <v>1</v>
      </c>
    </row>
    <row r="82" spans="2:9" ht="12.75">
      <c r="B82" s="160" t="s">
        <v>392</v>
      </c>
      <c r="C82" s="161"/>
      <c r="D82" s="159"/>
      <c r="E82" s="162"/>
      <c r="F82" s="159">
        <f t="shared" si="10"/>
        <v>0</v>
      </c>
      <c r="G82" s="162"/>
      <c r="H82" s="162"/>
      <c r="I82" s="162">
        <f t="shared" si="6"/>
        <v>0</v>
      </c>
    </row>
    <row r="83" spans="2:9" ht="12.75">
      <c r="B83" s="160" t="s">
        <v>393</v>
      </c>
      <c r="C83" s="161"/>
      <c r="D83" s="159"/>
      <c r="E83" s="162"/>
      <c r="F83" s="159">
        <f t="shared" si="10"/>
        <v>0</v>
      </c>
      <c r="G83" s="162"/>
      <c r="H83" s="162"/>
      <c r="I83" s="162">
        <f t="shared" si="6"/>
        <v>0</v>
      </c>
    </row>
    <row r="84" spans="2:9" ht="12.75">
      <c r="B84" s="165"/>
      <c r="C84" s="166"/>
      <c r="D84" s="167"/>
      <c r="E84" s="168"/>
      <c r="F84" s="168"/>
      <c r="G84" s="168"/>
      <c r="H84" s="168"/>
      <c r="I84" s="168"/>
    </row>
    <row r="85" spans="2:9" ht="12.75">
      <c r="B85" s="169" t="s">
        <v>394</v>
      </c>
      <c r="C85" s="170"/>
      <c r="D85" s="171">
        <f aca="true" t="shared" si="12" ref="D85:I85">D86+D104+D94+D114+D124+D134+D138+D147+D151</f>
        <v>412123237.5</v>
      </c>
      <c r="E85" s="171">
        <f>E86+E104+E94+E114+E124+E134+E138+E147+E151</f>
        <v>7231223.469999999</v>
      </c>
      <c r="F85" s="171">
        <f t="shared" si="12"/>
        <v>419354460.97</v>
      </c>
      <c r="G85" s="171">
        <f>G86+G104+G94+G114+G124+G134+G138+G147+G151</f>
        <v>400997096.03000003</v>
      </c>
      <c r="H85" s="171">
        <f>H86+H104+H94+H114+H124+H134+H138+H147+H151</f>
        <v>399689059.8</v>
      </c>
      <c r="I85" s="171">
        <f t="shared" si="12"/>
        <v>18357364.940000013</v>
      </c>
    </row>
    <row r="86" spans="2:9" ht="12.75">
      <c r="B86" s="157" t="s">
        <v>321</v>
      </c>
      <c r="C86" s="158"/>
      <c r="D86" s="159">
        <f>SUM(D87:D93)</f>
        <v>94145373.73</v>
      </c>
      <c r="E86" s="159">
        <f>SUM(E87:E93)</f>
        <v>-6791262.71</v>
      </c>
      <c r="F86" s="159">
        <f>SUM(F87:F93)</f>
        <v>87354111.02000001</v>
      </c>
      <c r="G86" s="159">
        <f>SUM(G87:G93)</f>
        <v>87344690.92</v>
      </c>
      <c r="H86" s="159">
        <f>SUM(H87:H93)</f>
        <v>87344690.92</v>
      </c>
      <c r="I86" s="162">
        <f aca="true" t="shared" si="13" ref="I86:I149">F86-G86</f>
        <v>9420.10000000894</v>
      </c>
    </row>
    <row r="87" spans="2:9" ht="12.75">
      <c r="B87" s="160" t="s">
        <v>322</v>
      </c>
      <c r="C87" s="161"/>
      <c r="D87" s="159">
        <v>74639529.36</v>
      </c>
      <c r="E87" s="162">
        <v>-5109726.3</v>
      </c>
      <c r="F87" s="159">
        <f aca="true" t="shared" si="14" ref="F87:F103">D87+E87</f>
        <v>69529803.06</v>
      </c>
      <c r="G87" s="162">
        <v>69529803.06</v>
      </c>
      <c r="H87" s="162">
        <v>69529803.06</v>
      </c>
      <c r="I87" s="162">
        <f t="shared" si="13"/>
        <v>0</v>
      </c>
    </row>
    <row r="88" spans="2:9" ht="12.75">
      <c r="B88" s="160" t="s">
        <v>323</v>
      </c>
      <c r="C88" s="161"/>
      <c r="D88" s="159">
        <v>0</v>
      </c>
      <c r="E88" s="162">
        <v>376800</v>
      </c>
      <c r="F88" s="159">
        <f t="shared" si="14"/>
        <v>376800</v>
      </c>
      <c r="G88" s="162">
        <v>367380</v>
      </c>
      <c r="H88" s="162">
        <v>367380</v>
      </c>
      <c r="I88" s="162">
        <f t="shared" si="13"/>
        <v>9420</v>
      </c>
    </row>
    <row r="89" spans="2:9" ht="12.75">
      <c r="B89" s="160" t="s">
        <v>324</v>
      </c>
      <c r="C89" s="161"/>
      <c r="D89" s="159">
        <v>18405844.37</v>
      </c>
      <c r="E89" s="162">
        <v>-1882049.28</v>
      </c>
      <c r="F89" s="159">
        <f t="shared" si="14"/>
        <v>16523795.090000002</v>
      </c>
      <c r="G89" s="162">
        <v>16523795.09</v>
      </c>
      <c r="H89" s="162">
        <v>16523795.09</v>
      </c>
      <c r="I89" s="162">
        <f t="shared" si="13"/>
        <v>0</v>
      </c>
    </row>
    <row r="90" spans="2:9" ht="12.75">
      <c r="B90" s="160" t="s">
        <v>325</v>
      </c>
      <c r="C90" s="161"/>
      <c r="D90" s="159"/>
      <c r="E90" s="162"/>
      <c r="F90" s="159">
        <f t="shared" si="14"/>
        <v>0</v>
      </c>
      <c r="G90" s="162"/>
      <c r="H90" s="162"/>
      <c r="I90" s="162">
        <f t="shared" si="13"/>
        <v>0</v>
      </c>
    </row>
    <row r="91" spans="2:9" ht="12.75">
      <c r="B91" s="160" t="s">
        <v>326</v>
      </c>
      <c r="C91" s="161"/>
      <c r="D91" s="159">
        <v>1100000</v>
      </c>
      <c r="E91" s="162">
        <v>-176287.13</v>
      </c>
      <c r="F91" s="159">
        <f t="shared" si="14"/>
        <v>923712.87</v>
      </c>
      <c r="G91" s="162">
        <v>923712.77</v>
      </c>
      <c r="H91" s="162">
        <v>923712.77</v>
      </c>
      <c r="I91" s="162">
        <f t="shared" si="13"/>
        <v>0.09999999997671694</v>
      </c>
    </row>
    <row r="92" spans="2:9" ht="12.75">
      <c r="B92" s="160" t="s">
        <v>327</v>
      </c>
      <c r="C92" s="161"/>
      <c r="D92" s="159"/>
      <c r="E92" s="162"/>
      <c r="F92" s="159">
        <f t="shared" si="14"/>
        <v>0</v>
      </c>
      <c r="G92" s="162"/>
      <c r="H92" s="162"/>
      <c r="I92" s="162">
        <f t="shared" si="13"/>
        <v>0</v>
      </c>
    </row>
    <row r="93" spans="2:9" ht="12.75">
      <c r="B93" s="160" t="s">
        <v>328</v>
      </c>
      <c r="C93" s="161"/>
      <c r="D93" s="159"/>
      <c r="E93" s="162"/>
      <c r="F93" s="159">
        <f t="shared" si="14"/>
        <v>0</v>
      </c>
      <c r="G93" s="162"/>
      <c r="H93" s="162"/>
      <c r="I93" s="162">
        <f t="shared" si="13"/>
        <v>0</v>
      </c>
    </row>
    <row r="94" spans="2:9" ht="12.75">
      <c r="B94" s="157" t="s">
        <v>329</v>
      </c>
      <c r="C94" s="158"/>
      <c r="D94" s="159">
        <f>SUM(D95:D103)</f>
        <v>21521849</v>
      </c>
      <c r="E94" s="159">
        <f>SUM(E95:E103)</f>
        <v>5165953.2299999995</v>
      </c>
      <c r="F94" s="159">
        <f>SUM(F95:F103)</f>
        <v>26687802.229999997</v>
      </c>
      <c r="G94" s="159">
        <f>SUM(G95:G103)</f>
        <v>26684895.63</v>
      </c>
      <c r="H94" s="159">
        <f>SUM(H95:H103)</f>
        <v>26684895.63</v>
      </c>
      <c r="I94" s="162">
        <f t="shared" si="13"/>
        <v>2906.599999997765</v>
      </c>
    </row>
    <row r="95" spans="2:9" ht="12.75">
      <c r="B95" s="160" t="s">
        <v>330</v>
      </c>
      <c r="C95" s="161"/>
      <c r="D95" s="159">
        <v>230000</v>
      </c>
      <c r="E95" s="162">
        <v>-167113.05</v>
      </c>
      <c r="F95" s="159">
        <f t="shared" si="14"/>
        <v>62886.95000000001</v>
      </c>
      <c r="G95" s="162">
        <v>62601.85</v>
      </c>
      <c r="H95" s="162">
        <v>62601.85</v>
      </c>
      <c r="I95" s="162">
        <f t="shared" si="13"/>
        <v>285.1000000000131</v>
      </c>
    </row>
    <row r="96" spans="2:9" ht="12.75">
      <c r="B96" s="160" t="s">
        <v>331</v>
      </c>
      <c r="C96" s="161"/>
      <c r="D96" s="159"/>
      <c r="E96" s="162"/>
      <c r="F96" s="159">
        <f t="shared" si="14"/>
        <v>0</v>
      </c>
      <c r="G96" s="162"/>
      <c r="H96" s="162"/>
      <c r="I96" s="162">
        <f t="shared" si="13"/>
        <v>0</v>
      </c>
    </row>
    <row r="97" spans="2:9" ht="12.75">
      <c r="B97" s="160" t="s">
        <v>332</v>
      </c>
      <c r="C97" s="161"/>
      <c r="D97" s="159">
        <v>0</v>
      </c>
      <c r="E97" s="162">
        <v>30131.12</v>
      </c>
      <c r="F97" s="159">
        <f t="shared" si="14"/>
        <v>30131.12</v>
      </c>
      <c r="G97" s="162">
        <v>30071.96</v>
      </c>
      <c r="H97" s="162">
        <v>30071.96</v>
      </c>
      <c r="I97" s="162">
        <f t="shared" si="13"/>
        <v>59.159999999999854</v>
      </c>
    </row>
    <row r="98" spans="2:9" ht="12.75">
      <c r="B98" s="160" t="s">
        <v>333</v>
      </c>
      <c r="C98" s="161"/>
      <c r="D98" s="159">
        <v>1301000</v>
      </c>
      <c r="E98" s="162">
        <v>4759438.22</v>
      </c>
      <c r="F98" s="159">
        <f t="shared" si="14"/>
        <v>6060438.22</v>
      </c>
      <c r="G98" s="162">
        <v>6060381.72</v>
      </c>
      <c r="H98" s="162">
        <v>6060381.72</v>
      </c>
      <c r="I98" s="162">
        <f t="shared" si="13"/>
        <v>56.5</v>
      </c>
    </row>
    <row r="99" spans="2:9" ht="12.75">
      <c r="B99" s="160" t="s">
        <v>334</v>
      </c>
      <c r="C99" s="161"/>
      <c r="D99" s="159">
        <v>5000</v>
      </c>
      <c r="E99" s="162">
        <v>126013.2</v>
      </c>
      <c r="F99" s="159">
        <f t="shared" si="14"/>
        <v>131013.2</v>
      </c>
      <c r="G99" s="162">
        <v>131013.2</v>
      </c>
      <c r="H99" s="162">
        <v>131013.2</v>
      </c>
      <c r="I99" s="162">
        <f t="shared" si="13"/>
        <v>0</v>
      </c>
    </row>
    <row r="100" spans="2:9" ht="12.75">
      <c r="B100" s="160" t="s">
        <v>335</v>
      </c>
      <c r="C100" s="161"/>
      <c r="D100" s="159">
        <v>18453349</v>
      </c>
      <c r="E100" s="162">
        <v>-205713.98</v>
      </c>
      <c r="F100" s="159">
        <f t="shared" si="14"/>
        <v>18247635.02</v>
      </c>
      <c r="G100" s="162">
        <v>18247221.59</v>
      </c>
      <c r="H100" s="162">
        <v>18247221.59</v>
      </c>
      <c r="I100" s="162">
        <f t="shared" si="13"/>
        <v>413.429999999702</v>
      </c>
    </row>
    <row r="101" spans="2:9" ht="12.75">
      <c r="B101" s="160" t="s">
        <v>336</v>
      </c>
      <c r="C101" s="161"/>
      <c r="D101" s="159">
        <v>1200000</v>
      </c>
      <c r="E101" s="162">
        <v>-909392.62</v>
      </c>
      <c r="F101" s="159">
        <f t="shared" si="14"/>
        <v>290607.38</v>
      </c>
      <c r="G101" s="162">
        <v>289612.15</v>
      </c>
      <c r="H101" s="162">
        <v>289612.15</v>
      </c>
      <c r="I101" s="162">
        <f t="shared" si="13"/>
        <v>995.2299999999814</v>
      </c>
    </row>
    <row r="102" spans="2:9" ht="12.75">
      <c r="B102" s="160" t="s">
        <v>337</v>
      </c>
      <c r="C102" s="161"/>
      <c r="D102" s="159">
        <v>90000</v>
      </c>
      <c r="E102" s="162">
        <v>948918.75</v>
      </c>
      <c r="F102" s="159">
        <f t="shared" si="14"/>
        <v>1038918.75</v>
      </c>
      <c r="G102" s="162">
        <v>1038862.75</v>
      </c>
      <c r="H102" s="162">
        <v>1038862.75</v>
      </c>
      <c r="I102" s="162">
        <f t="shared" si="13"/>
        <v>56</v>
      </c>
    </row>
    <row r="103" spans="2:9" ht="12.75">
      <c r="B103" s="160" t="s">
        <v>338</v>
      </c>
      <c r="C103" s="161"/>
      <c r="D103" s="159">
        <v>242500</v>
      </c>
      <c r="E103" s="162">
        <v>583671.59</v>
      </c>
      <c r="F103" s="159">
        <f t="shared" si="14"/>
        <v>826171.59</v>
      </c>
      <c r="G103" s="162">
        <v>825130.41</v>
      </c>
      <c r="H103" s="162">
        <v>825130.41</v>
      </c>
      <c r="I103" s="162">
        <f t="shared" si="13"/>
        <v>1041.1799999999348</v>
      </c>
    </row>
    <row r="104" spans="2:9" ht="12.75">
      <c r="B104" s="157" t="s">
        <v>339</v>
      </c>
      <c r="C104" s="158"/>
      <c r="D104" s="159">
        <f>SUM(D105:D113)</f>
        <v>57805955.3</v>
      </c>
      <c r="E104" s="159">
        <f>SUM(E105:E113)</f>
        <v>-9628844.32</v>
      </c>
      <c r="F104" s="159">
        <f>SUM(F105:F113)</f>
        <v>48177110.98</v>
      </c>
      <c r="G104" s="159">
        <f>SUM(G105:G113)</f>
        <v>46993110.19</v>
      </c>
      <c r="H104" s="159">
        <f>SUM(H105:H113)</f>
        <v>46675293.51</v>
      </c>
      <c r="I104" s="162">
        <f t="shared" si="13"/>
        <v>1184000.789999999</v>
      </c>
    </row>
    <row r="105" spans="2:9" ht="12.75">
      <c r="B105" s="160" t="s">
        <v>340</v>
      </c>
      <c r="C105" s="161"/>
      <c r="D105" s="159">
        <v>41690190</v>
      </c>
      <c r="E105" s="162">
        <v>-3916552.06</v>
      </c>
      <c r="F105" s="162">
        <f>D105+E105</f>
        <v>37773637.94</v>
      </c>
      <c r="G105" s="162">
        <v>37773551.44</v>
      </c>
      <c r="H105" s="162">
        <v>37773551.44</v>
      </c>
      <c r="I105" s="162">
        <f t="shared" si="13"/>
        <v>86.5</v>
      </c>
    </row>
    <row r="106" spans="2:9" ht="12.75">
      <c r="B106" s="160" t="s">
        <v>341</v>
      </c>
      <c r="C106" s="161"/>
      <c r="D106" s="159">
        <v>0</v>
      </c>
      <c r="E106" s="162">
        <v>20000</v>
      </c>
      <c r="F106" s="162">
        <f aca="true" t="shared" si="15" ref="F106:F113">D106+E106</f>
        <v>20000</v>
      </c>
      <c r="G106" s="162">
        <v>0</v>
      </c>
      <c r="H106" s="162">
        <v>0</v>
      </c>
      <c r="I106" s="162">
        <f t="shared" si="13"/>
        <v>20000</v>
      </c>
    </row>
    <row r="107" spans="2:9" ht="12.75">
      <c r="B107" s="160" t="s">
        <v>342</v>
      </c>
      <c r="C107" s="161"/>
      <c r="D107" s="159">
        <v>3380765.3</v>
      </c>
      <c r="E107" s="162">
        <v>-934672.06</v>
      </c>
      <c r="F107" s="162">
        <f t="shared" si="15"/>
        <v>2446093.2399999998</v>
      </c>
      <c r="G107" s="162">
        <v>1342087.82</v>
      </c>
      <c r="H107" s="162">
        <v>1342087.82</v>
      </c>
      <c r="I107" s="162">
        <f t="shared" si="13"/>
        <v>1104005.4199999997</v>
      </c>
    </row>
    <row r="108" spans="2:9" ht="12.75">
      <c r="B108" s="160" t="s">
        <v>343</v>
      </c>
      <c r="C108" s="161"/>
      <c r="D108" s="159">
        <v>0</v>
      </c>
      <c r="E108" s="162">
        <v>0</v>
      </c>
      <c r="F108" s="162">
        <f t="shared" si="15"/>
        <v>0</v>
      </c>
      <c r="G108" s="162">
        <v>0</v>
      </c>
      <c r="H108" s="162">
        <v>0</v>
      </c>
      <c r="I108" s="162">
        <f t="shared" si="13"/>
        <v>0</v>
      </c>
    </row>
    <row r="109" spans="2:9" ht="12.75">
      <c r="B109" s="160" t="s">
        <v>344</v>
      </c>
      <c r="C109" s="161"/>
      <c r="D109" s="159">
        <v>1200000</v>
      </c>
      <c r="E109" s="162">
        <v>-112511.2</v>
      </c>
      <c r="F109" s="162">
        <f t="shared" si="15"/>
        <v>1087488.8</v>
      </c>
      <c r="G109" s="162">
        <v>1038769.62</v>
      </c>
      <c r="H109" s="162">
        <v>720952.94</v>
      </c>
      <c r="I109" s="162">
        <f t="shared" si="13"/>
        <v>48719.18000000005</v>
      </c>
    </row>
    <row r="110" spans="2:9" ht="12.75">
      <c r="B110" s="160" t="s">
        <v>345</v>
      </c>
      <c r="C110" s="161"/>
      <c r="D110" s="159"/>
      <c r="E110" s="162"/>
      <c r="F110" s="162">
        <f t="shared" si="15"/>
        <v>0</v>
      </c>
      <c r="G110" s="162"/>
      <c r="H110" s="162"/>
      <c r="I110" s="162">
        <f t="shared" si="13"/>
        <v>0</v>
      </c>
    </row>
    <row r="111" spans="2:9" ht="12.75">
      <c r="B111" s="160" t="s">
        <v>346</v>
      </c>
      <c r="C111" s="161"/>
      <c r="D111" s="159">
        <v>0</v>
      </c>
      <c r="E111" s="162">
        <v>64480</v>
      </c>
      <c r="F111" s="162">
        <f t="shared" si="15"/>
        <v>64480</v>
      </c>
      <c r="G111" s="162">
        <v>53399.6</v>
      </c>
      <c r="H111" s="162">
        <v>53399.6</v>
      </c>
      <c r="I111" s="162">
        <f t="shared" si="13"/>
        <v>11080.400000000001</v>
      </c>
    </row>
    <row r="112" spans="2:9" ht="12.75">
      <c r="B112" s="160" t="s">
        <v>347</v>
      </c>
      <c r="C112" s="161"/>
      <c r="D112" s="159">
        <v>0</v>
      </c>
      <c r="E112" s="162">
        <v>16000</v>
      </c>
      <c r="F112" s="162">
        <f t="shared" si="15"/>
        <v>16000</v>
      </c>
      <c r="G112" s="162">
        <v>15890.71</v>
      </c>
      <c r="H112" s="162">
        <v>15890.71</v>
      </c>
      <c r="I112" s="162">
        <f t="shared" si="13"/>
        <v>109.29000000000087</v>
      </c>
    </row>
    <row r="113" spans="2:9" ht="12.75">
      <c r="B113" s="160" t="s">
        <v>348</v>
      </c>
      <c r="C113" s="161"/>
      <c r="D113" s="159">
        <v>11535000</v>
      </c>
      <c r="E113" s="162">
        <v>-4765589</v>
      </c>
      <c r="F113" s="162">
        <f t="shared" si="15"/>
        <v>6769411</v>
      </c>
      <c r="G113" s="162">
        <v>6769411</v>
      </c>
      <c r="H113" s="162">
        <v>6769411</v>
      </c>
      <c r="I113" s="162">
        <f t="shared" si="13"/>
        <v>0</v>
      </c>
    </row>
    <row r="114" spans="2:9" ht="25.5" customHeight="1">
      <c r="B114" s="163" t="s">
        <v>349</v>
      </c>
      <c r="C114" s="164"/>
      <c r="D114" s="159">
        <f>SUM(D115:D123)</f>
        <v>0</v>
      </c>
      <c r="E114" s="159">
        <f>SUM(E115:E123)</f>
        <v>0</v>
      </c>
      <c r="F114" s="159">
        <f>SUM(F115:F123)</f>
        <v>0</v>
      </c>
      <c r="G114" s="159">
        <f>SUM(G115:G123)</f>
        <v>0</v>
      </c>
      <c r="H114" s="159">
        <f>SUM(H115:H123)</f>
        <v>0</v>
      </c>
      <c r="I114" s="162">
        <f t="shared" si="13"/>
        <v>0</v>
      </c>
    </row>
    <row r="115" spans="2:9" ht="12.75">
      <c r="B115" s="160" t="s">
        <v>350</v>
      </c>
      <c r="C115" s="161"/>
      <c r="D115" s="159"/>
      <c r="E115" s="162"/>
      <c r="F115" s="162">
        <f>D115+E115</f>
        <v>0</v>
      </c>
      <c r="G115" s="162"/>
      <c r="H115" s="162"/>
      <c r="I115" s="162">
        <f t="shared" si="13"/>
        <v>0</v>
      </c>
    </row>
    <row r="116" spans="2:9" ht="12.75">
      <c r="B116" s="160" t="s">
        <v>351</v>
      </c>
      <c r="C116" s="161"/>
      <c r="D116" s="159"/>
      <c r="E116" s="162"/>
      <c r="F116" s="162">
        <f aca="true" t="shared" si="16" ref="F116:F123">D116+E116</f>
        <v>0</v>
      </c>
      <c r="G116" s="162"/>
      <c r="H116" s="162"/>
      <c r="I116" s="162">
        <f t="shared" si="13"/>
        <v>0</v>
      </c>
    </row>
    <row r="117" spans="2:9" ht="12.75">
      <c r="B117" s="160" t="s">
        <v>352</v>
      </c>
      <c r="C117" s="161"/>
      <c r="D117" s="159"/>
      <c r="E117" s="162"/>
      <c r="F117" s="162">
        <f t="shared" si="16"/>
        <v>0</v>
      </c>
      <c r="G117" s="162"/>
      <c r="H117" s="162"/>
      <c r="I117" s="162">
        <f t="shared" si="13"/>
        <v>0</v>
      </c>
    </row>
    <row r="118" spans="2:9" ht="12.75">
      <c r="B118" s="160" t="s">
        <v>353</v>
      </c>
      <c r="C118" s="161"/>
      <c r="D118" s="159"/>
      <c r="E118" s="162"/>
      <c r="F118" s="162">
        <f t="shared" si="16"/>
        <v>0</v>
      </c>
      <c r="G118" s="162"/>
      <c r="H118" s="162"/>
      <c r="I118" s="162">
        <f t="shared" si="13"/>
        <v>0</v>
      </c>
    </row>
    <row r="119" spans="2:9" ht="12.75">
      <c r="B119" s="160" t="s">
        <v>354</v>
      </c>
      <c r="C119" s="161"/>
      <c r="D119" s="159"/>
      <c r="E119" s="162"/>
      <c r="F119" s="162">
        <f t="shared" si="16"/>
        <v>0</v>
      </c>
      <c r="G119" s="162"/>
      <c r="H119" s="162"/>
      <c r="I119" s="162">
        <f t="shared" si="13"/>
        <v>0</v>
      </c>
    </row>
    <row r="120" spans="2:9" ht="12.75">
      <c r="B120" s="160" t="s">
        <v>355</v>
      </c>
      <c r="C120" s="161"/>
      <c r="D120" s="159"/>
      <c r="E120" s="162"/>
      <c r="F120" s="162">
        <f t="shared" si="16"/>
        <v>0</v>
      </c>
      <c r="G120" s="162"/>
      <c r="H120" s="162"/>
      <c r="I120" s="162">
        <f t="shared" si="13"/>
        <v>0</v>
      </c>
    </row>
    <row r="121" spans="2:9" ht="12.75">
      <c r="B121" s="160" t="s">
        <v>356</v>
      </c>
      <c r="C121" s="161"/>
      <c r="D121" s="159"/>
      <c r="E121" s="162"/>
      <c r="F121" s="162">
        <f t="shared" si="16"/>
        <v>0</v>
      </c>
      <c r="G121" s="162"/>
      <c r="H121" s="162"/>
      <c r="I121" s="162">
        <f t="shared" si="13"/>
        <v>0</v>
      </c>
    </row>
    <row r="122" spans="2:9" ht="12.75">
      <c r="B122" s="160" t="s">
        <v>357</v>
      </c>
      <c r="C122" s="161"/>
      <c r="D122" s="159"/>
      <c r="E122" s="162"/>
      <c r="F122" s="162">
        <f t="shared" si="16"/>
        <v>0</v>
      </c>
      <c r="G122" s="162"/>
      <c r="H122" s="162"/>
      <c r="I122" s="162">
        <f t="shared" si="13"/>
        <v>0</v>
      </c>
    </row>
    <row r="123" spans="2:9" ht="12.75">
      <c r="B123" s="160" t="s">
        <v>358</v>
      </c>
      <c r="C123" s="161"/>
      <c r="D123" s="159"/>
      <c r="E123" s="162"/>
      <c r="F123" s="162">
        <f t="shared" si="16"/>
        <v>0</v>
      </c>
      <c r="G123" s="162"/>
      <c r="H123" s="162"/>
      <c r="I123" s="162">
        <f t="shared" si="13"/>
        <v>0</v>
      </c>
    </row>
    <row r="124" spans="2:9" ht="12.75">
      <c r="B124" s="157" t="s">
        <v>359</v>
      </c>
      <c r="C124" s="158"/>
      <c r="D124" s="159">
        <f>SUM(D125:D133)</f>
        <v>9118648.09</v>
      </c>
      <c r="E124" s="159">
        <f>SUM(E125:E133)</f>
        <v>-643520.8399999999</v>
      </c>
      <c r="F124" s="159">
        <f>SUM(F125:F133)</f>
        <v>8475127.25</v>
      </c>
      <c r="G124" s="159">
        <f>SUM(G125:G133)</f>
        <v>6729389.2700000005</v>
      </c>
      <c r="H124" s="159">
        <f>SUM(H125:H133)</f>
        <v>6729389.2700000005</v>
      </c>
      <c r="I124" s="162">
        <f t="shared" si="13"/>
        <v>1745737.9799999995</v>
      </c>
    </row>
    <row r="125" spans="2:9" ht="12.75">
      <c r="B125" s="160" t="s">
        <v>360</v>
      </c>
      <c r="C125" s="161"/>
      <c r="D125" s="159">
        <v>80001</v>
      </c>
      <c r="E125" s="162">
        <v>305026.14</v>
      </c>
      <c r="F125" s="162">
        <f>D125+E125</f>
        <v>385027.14</v>
      </c>
      <c r="G125" s="162">
        <v>384941.95</v>
      </c>
      <c r="H125" s="162">
        <v>384941.95</v>
      </c>
      <c r="I125" s="162">
        <f t="shared" si="13"/>
        <v>85.19000000000233</v>
      </c>
    </row>
    <row r="126" spans="2:9" ht="12.75">
      <c r="B126" s="160" t="s">
        <v>361</v>
      </c>
      <c r="C126" s="161"/>
      <c r="D126" s="159">
        <v>0</v>
      </c>
      <c r="E126" s="162">
        <v>31600</v>
      </c>
      <c r="F126" s="162">
        <f aca="true" t="shared" si="17" ref="F126:F133">D126+E126</f>
        <v>31600</v>
      </c>
      <c r="G126" s="162">
        <v>31576.77</v>
      </c>
      <c r="H126" s="162">
        <v>31576.77</v>
      </c>
      <c r="I126" s="162">
        <f t="shared" si="13"/>
        <v>23.229999999999563</v>
      </c>
    </row>
    <row r="127" spans="2:9" ht="12.75">
      <c r="B127" s="160" t="s">
        <v>362</v>
      </c>
      <c r="C127" s="161"/>
      <c r="D127" s="159">
        <v>0</v>
      </c>
      <c r="E127" s="162">
        <v>100000</v>
      </c>
      <c r="F127" s="162">
        <f t="shared" si="17"/>
        <v>100000</v>
      </c>
      <c r="G127" s="162">
        <v>99972.51</v>
      </c>
      <c r="H127" s="162">
        <v>99972.51</v>
      </c>
      <c r="I127" s="162">
        <f t="shared" si="13"/>
        <v>27.49000000000524</v>
      </c>
    </row>
    <row r="128" spans="2:9" ht="12.75">
      <c r="B128" s="160" t="s">
        <v>363</v>
      </c>
      <c r="C128" s="161"/>
      <c r="D128" s="159">
        <v>7728645.09</v>
      </c>
      <c r="E128" s="162">
        <v>-1331926.98</v>
      </c>
      <c r="F128" s="162">
        <f t="shared" si="17"/>
        <v>6396718.109999999</v>
      </c>
      <c r="G128" s="162">
        <v>4651119.74</v>
      </c>
      <c r="H128" s="162">
        <v>4651119.74</v>
      </c>
      <c r="I128" s="162">
        <f t="shared" si="13"/>
        <v>1745598.3699999992</v>
      </c>
    </row>
    <row r="129" spans="2:9" ht="12.75">
      <c r="B129" s="160" t="s">
        <v>364</v>
      </c>
      <c r="C129" s="161"/>
      <c r="D129" s="159">
        <v>2</v>
      </c>
      <c r="E129" s="162">
        <v>0</v>
      </c>
      <c r="F129" s="162">
        <f t="shared" si="17"/>
        <v>2</v>
      </c>
      <c r="G129" s="162">
        <v>0</v>
      </c>
      <c r="H129" s="162">
        <v>0</v>
      </c>
      <c r="I129" s="162">
        <f t="shared" si="13"/>
        <v>2</v>
      </c>
    </row>
    <row r="130" spans="2:9" ht="12.75">
      <c r="B130" s="160" t="s">
        <v>365</v>
      </c>
      <c r="C130" s="161"/>
      <c r="D130" s="159">
        <v>1310000</v>
      </c>
      <c r="E130" s="162">
        <v>-1267820</v>
      </c>
      <c r="F130" s="162">
        <f t="shared" si="17"/>
        <v>42180</v>
      </c>
      <c r="G130" s="162">
        <v>42178.3</v>
      </c>
      <c r="H130" s="162">
        <v>42178.3</v>
      </c>
      <c r="I130" s="162">
        <f t="shared" si="13"/>
        <v>1.6999999999970896</v>
      </c>
    </row>
    <row r="131" spans="2:9" ht="12.75">
      <c r="B131" s="160" t="s">
        <v>366</v>
      </c>
      <c r="C131" s="161"/>
      <c r="D131" s="159"/>
      <c r="E131" s="162"/>
      <c r="F131" s="162">
        <f t="shared" si="17"/>
        <v>0</v>
      </c>
      <c r="G131" s="162"/>
      <c r="H131" s="162"/>
      <c r="I131" s="162">
        <f t="shared" si="13"/>
        <v>0</v>
      </c>
    </row>
    <row r="132" spans="2:9" ht="12.75">
      <c r="B132" s="160" t="s">
        <v>367</v>
      </c>
      <c r="C132" s="161"/>
      <c r="D132" s="159"/>
      <c r="E132" s="162"/>
      <c r="F132" s="162">
        <f t="shared" si="17"/>
        <v>0</v>
      </c>
      <c r="G132" s="162"/>
      <c r="H132" s="162"/>
      <c r="I132" s="162">
        <f t="shared" si="13"/>
        <v>0</v>
      </c>
    </row>
    <row r="133" spans="2:9" ht="12.75">
      <c r="B133" s="160" t="s">
        <v>368</v>
      </c>
      <c r="C133" s="161"/>
      <c r="D133" s="159">
        <v>0</v>
      </c>
      <c r="E133" s="162">
        <v>1519600</v>
      </c>
      <c r="F133" s="162">
        <f t="shared" si="17"/>
        <v>1519600</v>
      </c>
      <c r="G133" s="162">
        <v>1519600</v>
      </c>
      <c r="H133" s="162">
        <v>1519600</v>
      </c>
      <c r="I133" s="162">
        <f t="shared" si="13"/>
        <v>0</v>
      </c>
    </row>
    <row r="134" spans="2:9" ht="12.75">
      <c r="B134" s="157" t="s">
        <v>369</v>
      </c>
      <c r="C134" s="158"/>
      <c r="D134" s="159">
        <f>SUM(D135:D137)</f>
        <v>51381496.54</v>
      </c>
      <c r="E134" s="159">
        <f>SUM(E135:E137)</f>
        <v>47209498.46</v>
      </c>
      <c r="F134" s="159">
        <f>SUM(F135:F137)</f>
        <v>98590995</v>
      </c>
      <c r="G134" s="159">
        <f>SUM(G135:G137)</f>
        <v>83192262.85</v>
      </c>
      <c r="H134" s="159">
        <f>SUM(H135:H137)</f>
        <v>82202043.3</v>
      </c>
      <c r="I134" s="162">
        <f t="shared" si="13"/>
        <v>15398732.150000006</v>
      </c>
    </row>
    <row r="135" spans="2:9" ht="12.75">
      <c r="B135" s="160" t="s">
        <v>370</v>
      </c>
      <c r="C135" s="161"/>
      <c r="D135" s="159">
        <v>49607653.01</v>
      </c>
      <c r="E135" s="162">
        <v>47839612.81</v>
      </c>
      <c r="F135" s="162">
        <f>D135+E135</f>
        <v>97447265.82</v>
      </c>
      <c r="G135" s="162">
        <v>82055703.91</v>
      </c>
      <c r="H135" s="162">
        <v>81065484.36</v>
      </c>
      <c r="I135" s="162">
        <f t="shared" si="13"/>
        <v>15391561.909999996</v>
      </c>
    </row>
    <row r="136" spans="2:9" ht="12.75">
      <c r="B136" s="160" t="s">
        <v>371</v>
      </c>
      <c r="C136" s="161"/>
      <c r="D136" s="159">
        <v>1773843.53</v>
      </c>
      <c r="E136" s="162">
        <v>-630114.35</v>
      </c>
      <c r="F136" s="162">
        <f>D136+E136</f>
        <v>1143729.1800000002</v>
      </c>
      <c r="G136" s="162">
        <v>1136558.94</v>
      </c>
      <c r="H136" s="162">
        <v>1136558.94</v>
      </c>
      <c r="I136" s="162">
        <f t="shared" si="13"/>
        <v>7170.2400000002235</v>
      </c>
    </row>
    <row r="137" spans="2:9" ht="12.75">
      <c r="B137" s="160" t="s">
        <v>372</v>
      </c>
      <c r="C137" s="161"/>
      <c r="D137" s="159"/>
      <c r="E137" s="162"/>
      <c r="F137" s="162">
        <f>D137+E137</f>
        <v>0</v>
      </c>
      <c r="G137" s="162"/>
      <c r="H137" s="162"/>
      <c r="I137" s="162">
        <f t="shared" si="13"/>
        <v>0</v>
      </c>
    </row>
    <row r="138" spans="2:9" ht="12.75">
      <c r="B138" s="157" t="s">
        <v>373</v>
      </c>
      <c r="C138" s="158"/>
      <c r="D138" s="159">
        <f>SUM(D139:D146)</f>
        <v>0</v>
      </c>
      <c r="E138" s="159">
        <f>SUM(E139:E146)</f>
        <v>0</v>
      </c>
      <c r="F138" s="159">
        <f>F139+F140+F141+F142+F143+F145+F146</f>
        <v>0</v>
      </c>
      <c r="G138" s="159">
        <f>SUM(G139:G146)</f>
        <v>0</v>
      </c>
      <c r="H138" s="159">
        <f>SUM(H139:H146)</f>
        <v>0</v>
      </c>
      <c r="I138" s="162">
        <f t="shared" si="13"/>
        <v>0</v>
      </c>
    </row>
    <row r="139" spans="2:9" ht="12.75">
      <c r="B139" s="160" t="s">
        <v>374</v>
      </c>
      <c r="C139" s="161"/>
      <c r="D139" s="159"/>
      <c r="E139" s="162"/>
      <c r="F139" s="162">
        <f>D139+E139</f>
        <v>0</v>
      </c>
      <c r="G139" s="162"/>
      <c r="H139" s="162"/>
      <c r="I139" s="162">
        <f t="shared" si="13"/>
        <v>0</v>
      </c>
    </row>
    <row r="140" spans="2:9" ht="12.75">
      <c r="B140" s="160" t="s">
        <v>375</v>
      </c>
      <c r="C140" s="161"/>
      <c r="D140" s="159"/>
      <c r="E140" s="162"/>
      <c r="F140" s="162">
        <f aca="true" t="shared" si="18" ref="F140:F146">D140+E140</f>
        <v>0</v>
      </c>
      <c r="G140" s="162"/>
      <c r="H140" s="162"/>
      <c r="I140" s="162">
        <f t="shared" si="13"/>
        <v>0</v>
      </c>
    </row>
    <row r="141" spans="2:9" ht="12.75">
      <c r="B141" s="160" t="s">
        <v>376</v>
      </c>
      <c r="C141" s="161"/>
      <c r="D141" s="159"/>
      <c r="E141" s="162"/>
      <c r="F141" s="162">
        <f t="shared" si="18"/>
        <v>0</v>
      </c>
      <c r="G141" s="162"/>
      <c r="H141" s="162"/>
      <c r="I141" s="162">
        <f t="shared" si="13"/>
        <v>0</v>
      </c>
    </row>
    <row r="142" spans="2:9" ht="12.75">
      <c r="B142" s="160" t="s">
        <v>377</v>
      </c>
      <c r="C142" s="161"/>
      <c r="D142" s="159"/>
      <c r="E142" s="162"/>
      <c r="F142" s="162">
        <f t="shared" si="18"/>
        <v>0</v>
      </c>
      <c r="G142" s="162"/>
      <c r="H142" s="162"/>
      <c r="I142" s="162">
        <f t="shared" si="13"/>
        <v>0</v>
      </c>
    </row>
    <row r="143" spans="2:9" ht="12.75">
      <c r="B143" s="160" t="s">
        <v>378</v>
      </c>
      <c r="C143" s="161"/>
      <c r="D143" s="159"/>
      <c r="E143" s="162"/>
      <c r="F143" s="162">
        <f t="shared" si="18"/>
        <v>0</v>
      </c>
      <c r="G143" s="162"/>
      <c r="H143" s="162"/>
      <c r="I143" s="162">
        <f t="shared" si="13"/>
        <v>0</v>
      </c>
    </row>
    <row r="144" spans="2:9" ht="12.75">
      <c r="B144" s="160" t="s">
        <v>379</v>
      </c>
      <c r="C144" s="161"/>
      <c r="D144" s="159"/>
      <c r="E144" s="162"/>
      <c r="F144" s="162">
        <f t="shared" si="18"/>
        <v>0</v>
      </c>
      <c r="G144" s="162"/>
      <c r="H144" s="162"/>
      <c r="I144" s="162">
        <f t="shared" si="13"/>
        <v>0</v>
      </c>
    </row>
    <row r="145" spans="2:9" ht="12.75">
      <c r="B145" s="160" t="s">
        <v>380</v>
      </c>
      <c r="C145" s="161"/>
      <c r="D145" s="159"/>
      <c r="E145" s="162"/>
      <c r="F145" s="162">
        <f t="shared" si="18"/>
        <v>0</v>
      </c>
      <c r="G145" s="162"/>
      <c r="H145" s="162"/>
      <c r="I145" s="162">
        <f t="shared" si="13"/>
        <v>0</v>
      </c>
    </row>
    <row r="146" spans="2:9" ht="12.75">
      <c r="B146" s="160" t="s">
        <v>381</v>
      </c>
      <c r="C146" s="161"/>
      <c r="D146" s="159"/>
      <c r="E146" s="162"/>
      <c r="F146" s="162">
        <f t="shared" si="18"/>
        <v>0</v>
      </c>
      <c r="G146" s="162"/>
      <c r="H146" s="162"/>
      <c r="I146" s="162">
        <f t="shared" si="13"/>
        <v>0</v>
      </c>
    </row>
    <row r="147" spans="2:9" ht="12.75">
      <c r="B147" s="157" t="s">
        <v>382</v>
      </c>
      <c r="C147" s="158"/>
      <c r="D147" s="159">
        <f>SUM(D148:D150)</f>
        <v>64649914.84</v>
      </c>
      <c r="E147" s="159">
        <f>SUM(E148:E150)</f>
        <v>-30858452.78</v>
      </c>
      <c r="F147" s="159">
        <f>SUM(F148:F150)</f>
        <v>33791462.06</v>
      </c>
      <c r="G147" s="159">
        <f>SUM(G148:G150)</f>
        <v>33774894.74</v>
      </c>
      <c r="H147" s="159">
        <f>SUM(H148:H150)</f>
        <v>33774894.74</v>
      </c>
      <c r="I147" s="162">
        <f t="shared" si="13"/>
        <v>16567.320000000298</v>
      </c>
    </row>
    <row r="148" spans="2:9" ht="12.75">
      <c r="B148" s="160" t="s">
        <v>383</v>
      </c>
      <c r="C148" s="161"/>
      <c r="D148" s="159"/>
      <c r="E148" s="162"/>
      <c r="F148" s="162">
        <f>D148+E148</f>
        <v>0</v>
      </c>
      <c r="G148" s="162"/>
      <c r="H148" s="162"/>
      <c r="I148" s="162">
        <f t="shared" si="13"/>
        <v>0</v>
      </c>
    </row>
    <row r="149" spans="2:9" ht="12.75">
      <c r="B149" s="160" t="s">
        <v>384</v>
      </c>
      <c r="C149" s="161"/>
      <c r="D149" s="159"/>
      <c r="E149" s="162"/>
      <c r="F149" s="162">
        <f>D149+E149</f>
        <v>0</v>
      </c>
      <c r="G149" s="162"/>
      <c r="H149" s="162"/>
      <c r="I149" s="162">
        <f t="shared" si="13"/>
        <v>0</v>
      </c>
    </row>
    <row r="150" spans="2:9" ht="12.75">
      <c r="B150" s="160" t="s">
        <v>385</v>
      </c>
      <c r="C150" s="161"/>
      <c r="D150" s="159">
        <v>64649914.84</v>
      </c>
      <c r="E150" s="162">
        <v>-30858452.78</v>
      </c>
      <c r="F150" s="162">
        <f>D150+E150</f>
        <v>33791462.06</v>
      </c>
      <c r="G150" s="162">
        <v>33774894.74</v>
      </c>
      <c r="H150" s="162">
        <v>33774894.74</v>
      </c>
      <c r="I150" s="162">
        <f aca="true" t="shared" si="19" ref="I150:I158">F150-G150</f>
        <v>16567.320000000298</v>
      </c>
    </row>
    <row r="151" spans="2:9" ht="12.75">
      <c r="B151" s="157" t="s">
        <v>386</v>
      </c>
      <c r="C151" s="158"/>
      <c r="D151" s="159">
        <f>SUM(D152:D158)</f>
        <v>113500000</v>
      </c>
      <c r="E151" s="159">
        <f>SUM(E152:E158)</f>
        <v>2777852.43</v>
      </c>
      <c r="F151" s="159">
        <f>SUM(F152:F158)</f>
        <v>116277852.42999999</v>
      </c>
      <c r="G151" s="159">
        <f>SUM(G152:G158)</f>
        <v>116277852.42999999</v>
      </c>
      <c r="H151" s="159">
        <f>SUM(H152:H158)</f>
        <v>116277852.42999999</v>
      </c>
      <c r="I151" s="162">
        <f t="shared" si="19"/>
        <v>0</v>
      </c>
    </row>
    <row r="152" spans="2:9" ht="12.75">
      <c r="B152" s="160" t="s">
        <v>387</v>
      </c>
      <c r="C152" s="161"/>
      <c r="D152" s="159">
        <v>111500000</v>
      </c>
      <c r="E152" s="162">
        <v>2826487.1</v>
      </c>
      <c r="F152" s="162">
        <f>D152+E152</f>
        <v>114326487.1</v>
      </c>
      <c r="G152" s="162">
        <v>114326487.1</v>
      </c>
      <c r="H152" s="162">
        <v>114326487.1</v>
      </c>
      <c r="I152" s="162">
        <f t="shared" si="19"/>
        <v>0</v>
      </c>
    </row>
    <row r="153" spans="2:9" ht="12.75">
      <c r="B153" s="160" t="s">
        <v>388</v>
      </c>
      <c r="C153" s="161"/>
      <c r="D153" s="159">
        <v>2000000</v>
      </c>
      <c r="E153" s="162">
        <v>-48634.67</v>
      </c>
      <c r="F153" s="162">
        <f aca="true" t="shared" si="20" ref="F153:F158">D153+E153</f>
        <v>1951365.33</v>
      </c>
      <c r="G153" s="162">
        <v>1951365.33</v>
      </c>
      <c r="H153" s="162">
        <v>1951365.33</v>
      </c>
      <c r="I153" s="162">
        <f t="shared" si="19"/>
        <v>0</v>
      </c>
    </row>
    <row r="154" spans="2:9" ht="12.75">
      <c r="B154" s="160" t="s">
        <v>389</v>
      </c>
      <c r="C154" s="161"/>
      <c r="D154" s="159"/>
      <c r="E154" s="162"/>
      <c r="F154" s="162">
        <f t="shared" si="20"/>
        <v>0</v>
      </c>
      <c r="G154" s="162"/>
      <c r="H154" s="162"/>
      <c r="I154" s="162">
        <f t="shared" si="19"/>
        <v>0</v>
      </c>
    </row>
    <row r="155" spans="2:9" ht="12.75">
      <c r="B155" s="160" t="s">
        <v>390</v>
      </c>
      <c r="C155" s="161"/>
      <c r="D155" s="159"/>
      <c r="E155" s="162"/>
      <c r="F155" s="162">
        <f t="shared" si="20"/>
        <v>0</v>
      </c>
      <c r="G155" s="162"/>
      <c r="H155" s="162"/>
      <c r="I155" s="162">
        <f t="shared" si="19"/>
        <v>0</v>
      </c>
    </row>
    <row r="156" spans="2:9" ht="12.75">
      <c r="B156" s="160" t="s">
        <v>391</v>
      </c>
      <c r="C156" s="161"/>
      <c r="D156" s="159"/>
      <c r="E156" s="162"/>
      <c r="F156" s="162">
        <f t="shared" si="20"/>
        <v>0</v>
      </c>
      <c r="G156" s="162"/>
      <c r="H156" s="162"/>
      <c r="I156" s="162">
        <f t="shared" si="19"/>
        <v>0</v>
      </c>
    </row>
    <row r="157" spans="2:9" ht="12.75">
      <c r="B157" s="160" t="s">
        <v>392</v>
      </c>
      <c r="C157" s="161"/>
      <c r="D157" s="159"/>
      <c r="E157" s="162"/>
      <c r="F157" s="162">
        <f t="shared" si="20"/>
        <v>0</v>
      </c>
      <c r="G157" s="162"/>
      <c r="H157" s="162"/>
      <c r="I157" s="162">
        <f t="shared" si="19"/>
        <v>0</v>
      </c>
    </row>
    <row r="158" spans="2:9" ht="12.75">
      <c r="B158" s="160" t="s">
        <v>393</v>
      </c>
      <c r="C158" s="161"/>
      <c r="D158" s="159"/>
      <c r="E158" s="162"/>
      <c r="F158" s="162">
        <f t="shared" si="20"/>
        <v>0</v>
      </c>
      <c r="G158" s="162"/>
      <c r="H158" s="162"/>
      <c r="I158" s="162">
        <f t="shared" si="19"/>
        <v>0</v>
      </c>
    </row>
    <row r="159" spans="2:9" ht="12.75">
      <c r="B159" s="157"/>
      <c r="C159" s="158"/>
      <c r="D159" s="159"/>
      <c r="E159" s="162"/>
      <c r="F159" s="162"/>
      <c r="G159" s="162"/>
      <c r="H159" s="162"/>
      <c r="I159" s="162"/>
    </row>
    <row r="160" spans="2:9" ht="12.75">
      <c r="B160" s="172" t="s">
        <v>395</v>
      </c>
      <c r="C160" s="173"/>
      <c r="D160" s="156">
        <f aca="true" t="shared" si="21" ref="D160:I160">D10+D85</f>
        <v>1554647587.98</v>
      </c>
      <c r="E160" s="156">
        <f t="shared" si="21"/>
        <v>259159340.76</v>
      </c>
      <c r="F160" s="156">
        <f t="shared" si="21"/>
        <v>1813806928.74</v>
      </c>
      <c r="G160" s="156">
        <f t="shared" si="21"/>
        <v>1595578152.44</v>
      </c>
      <c r="H160" s="156">
        <f t="shared" si="21"/>
        <v>1575926439.1799998</v>
      </c>
      <c r="I160" s="156">
        <f t="shared" si="21"/>
        <v>218228776.29999995</v>
      </c>
    </row>
    <row r="161" spans="2:9" ht="13.5" thickBot="1">
      <c r="B161" s="174"/>
      <c r="C161" s="175"/>
      <c r="D161" s="176"/>
      <c r="E161" s="177"/>
      <c r="F161" s="177"/>
      <c r="G161" s="177"/>
      <c r="H161" s="177"/>
      <c r="I161" s="177"/>
    </row>
    <row r="162" ht="20.25" customHeight="1">
      <c r="B162" s="1" t="s">
        <v>396</v>
      </c>
    </row>
  </sheetData>
  <sheetProtection/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154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78" t="s">
        <v>120</v>
      </c>
      <c r="C2" s="179"/>
      <c r="D2" s="179"/>
      <c r="E2" s="179"/>
      <c r="F2" s="179"/>
      <c r="G2" s="179"/>
      <c r="H2" s="180"/>
    </row>
    <row r="3" spans="2:8" ht="12.75">
      <c r="B3" s="26" t="s">
        <v>314</v>
      </c>
      <c r="C3" s="181"/>
      <c r="D3" s="181"/>
      <c r="E3" s="181"/>
      <c r="F3" s="181"/>
      <c r="G3" s="181"/>
      <c r="H3" s="28"/>
    </row>
    <row r="4" spans="2:8" ht="12.75">
      <c r="B4" s="26" t="s">
        <v>397</v>
      </c>
      <c r="C4" s="181"/>
      <c r="D4" s="181"/>
      <c r="E4" s="181"/>
      <c r="F4" s="181"/>
      <c r="G4" s="181"/>
      <c r="H4" s="28"/>
    </row>
    <row r="5" spans="2:8" ht="12.75">
      <c r="B5" s="26" t="s">
        <v>125</v>
      </c>
      <c r="C5" s="181"/>
      <c r="D5" s="181"/>
      <c r="E5" s="181"/>
      <c r="F5" s="181"/>
      <c r="G5" s="181"/>
      <c r="H5" s="28"/>
    </row>
    <row r="6" spans="2:8" ht="13.5" thickBot="1">
      <c r="B6" s="29" t="s">
        <v>1</v>
      </c>
      <c r="C6" s="30"/>
      <c r="D6" s="30"/>
      <c r="E6" s="30"/>
      <c r="F6" s="30"/>
      <c r="G6" s="30"/>
      <c r="H6" s="31"/>
    </row>
    <row r="7" spans="2:8" ht="13.5" thickBot="1">
      <c r="B7" s="90" t="s">
        <v>2</v>
      </c>
      <c r="C7" s="182" t="s">
        <v>316</v>
      </c>
      <c r="D7" s="183"/>
      <c r="E7" s="183"/>
      <c r="F7" s="183"/>
      <c r="G7" s="184"/>
      <c r="H7" s="90" t="s">
        <v>317</v>
      </c>
    </row>
    <row r="8" spans="2:8" ht="26.25" thickBot="1">
      <c r="B8" s="92"/>
      <c r="C8" s="22" t="s">
        <v>207</v>
      </c>
      <c r="D8" s="22" t="s">
        <v>249</v>
      </c>
      <c r="E8" s="22" t="s">
        <v>250</v>
      </c>
      <c r="F8" s="22" t="s">
        <v>205</v>
      </c>
      <c r="G8" s="22" t="s">
        <v>224</v>
      </c>
      <c r="H8" s="92"/>
    </row>
    <row r="9" spans="2:8" ht="12.75">
      <c r="B9" s="185" t="s">
        <v>398</v>
      </c>
      <c r="C9" s="186">
        <f aca="true" t="shared" si="0" ref="C9:H9">SUM(C10:C80)</f>
        <v>1142524350.4799998</v>
      </c>
      <c r="D9" s="186">
        <f t="shared" si="0"/>
        <v>251928117.29</v>
      </c>
      <c r="E9" s="186">
        <f t="shared" si="0"/>
        <v>1394452467.7700002</v>
      </c>
      <c r="F9" s="186">
        <f t="shared" si="0"/>
        <v>1194581056.4099998</v>
      </c>
      <c r="G9" s="186">
        <f t="shared" si="0"/>
        <v>1176237379.38</v>
      </c>
      <c r="H9" s="186">
        <f t="shared" si="0"/>
        <v>199871411.35999992</v>
      </c>
    </row>
    <row r="10" spans="2:8" ht="12.75" customHeight="1">
      <c r="B10" s="187" t="s">
        <v>399</v>
      </c>
      <c r="C10" s="188">
        <v>4856660.01</v>
      </c>
      <c r="D10" s="188">
        <v>-959296.05</v>
      </c>
      <c r="E10" s="188">
        <f aca="true" t="shared" si="1" ref="E10:E73">C10+D10</f>
        <v>3897363.96</v>
      </c>
      <c r="F10" s="188">
        <v>3845346.15</v>
      </c>
      <c r="G10" s="188">
        <v>3843906.15</v>
      </c>
      <c r="H10" s="162">
        <f aca="true" t="shared" si="2" ref="H10:H73">E10-F10</f>
        <v>52017.810000000056</v>
      </c>
    </row>
    <row r="11" spans="2:8" ht="12.75">
      <c r="B11" s="187" t="s">
        <v>400</v>
      </c>
      <c r="C11" s="9">
        <v>27546410.29</v>
      </c>
      <c r="D11" s="9">
        <v>14774120.82</v>
      </c>
      <c r="E11" s="9">
        <f t="shared" si="1"/>
        <v>42320531.11</v>
      </c>
      <c r="F11" s="9">
        <v>42252884.01</v>
      </c>
      <c r="G11" s="9">
        <v>42214410.61</v>
      </c>
      <c r="H11" s="162">
        <f t="shared" si="2"/>
        <v>67647.10000000149</v>
      </c>
    </row>
    <row r="12" spans="2:8" ht="12.75">
      <c r="B12" s="187" t="s">
        <v>401</v>
      </c>
      <c r="C12" s="9">
        <v>24232532.28</v>
      </c>
      <c r="D12" s="9">
        <v>8016248.08</v>
      </c>
      <c r="E12" s="9">
        <f t="shared" si="1"/>
        <v>32248780.36</v>
      </c>
      <c r="F12" s="9">
        <v>32112774.19</v>
      </c>
      <c r="G12" s="9">
        <v>31984531.79</v>
      </c>
      <c r="H12" s="162">
        <f t="shared" si="2"/>
        <v>136006.16999999806</v>
      </c>
    </row>
    <row r="13" spans="2:8" ht="12.75">
      <c r="B13" s="187" t="s">
        <v>402</v>
      </c>
      <c r="C13" s="9">
        <v>15131187.99</v>
      </c>
      <c r="D13" s="9">
        <v>-1118783.14</v>
      </c>
      <c r="E13" s="9">
        <f t="shared" si="1"/>
        <v>14012404.85</v>
      </c>
      <c r="F13" s="9">
        <v>13576799.75</v>
      </c>
      <c r="G13" s="9">
        <v>13541279.75</v>
      </c>
      <c r="H13" s="162">
        <f t="shared" si="2"/>
        <v>435605.0999999996</v>
      </c>
    </row>
    <row r="14" spans="2:8" ht="12.75">
      <c r="B14" s="187" t="s">
        <v>403</v>
      </c>
      <c r="C14" s="9">
        <v>5047286.78</v>
      </c>
      <c r="D14" s="9">
        <v>-1485079.77</v>
      </c>
      <c r="E14" s="9">
        <f t="shared" si="1"/>
        <v>3562207.0100000002</v>
      </c>
      <c r="F14" s="9">
        <v>3507368.36</v>
      </c>
      <c r="G14" s="9">
        <v>3507368.36</v>
      </c>
      <c r="H14" s="162">
        <f t="shared" si="2"/>
        <v>54838.65000000037</v>
      </c>
    </row>
    <row r="15" spans="2:8" ht="12.75">
      <c r="B15" s="187" t="s">
        <v>404</v>
      </c>
      <c r="C15" s="9">
        <v>9835576.03</v>
      </c>
      <c r="D15" s="9">
        <v>1647386.48</v>
      </c>
      <c r="E15" s="9">
        <f t="shared" si="1"/>
        <v>11482962.51</v>
      </c>
      <c r="F15" s="9">
        <v>11135586.04</v>
      </c>
      <c r="G15" s="9">
        <v>11050521.64</v>
      </c>
      <c r="H15" s="162">
        <f t="shared" si="2"/>
        <v>347376.47000000067</v>
      </c>
    </row>
    <row r="16" spans="2:8" ht="12.75">
      <c r="B16" s="187" t="s">
        <v>405</v>
      </c>
      <c r="C16" s="9">
        <v>11362243.16</v>
      </c>
      <c r="D16" s="9">
        <v>-9652736.78</v>
      </c>
      <c r="E16" s="9">
        <f t="shared" si="1"/>
        <v>1709506.3800000008</v>
      </c>
      <c r="F16" s="9">
        <v>1639637.34</v>
      </c>
      <c r="G16" s="9">
        <v>1633908.57</v>
      </c>
      <c r="H16" s="162">
        <f t="shared" si="2"/>
        <v>69869.04000000074</v>
      </c>
    </row>
    <row r="17" spans="2:8" ht="12.75">
      <c r="B17" s="187" t="s">
        <v>406</v>
      </c>
      <c r="C17" s="9">
        <v>15861161.01</v>
      </c>
      <c r="D17" s="9">
        <v>-115146.19</v>
      </c>
      <c r="E17" s="9">
        <f t="shared" si="1"/>
        <v>15746014.82</v>
      </c>
      <c r="F17" s="9">
        <v>15656176.42</v>
      </c>
      <c r="G17" s="9">
        <v>15470765.48</v>
      </c>
      <c r="H17" s="162">
        <f t="shared" si="2"/>
        <v>89838.40000000037</v>
      </c>
    </row>
    <row r="18" spans="2:8" ht="12.75">
      <c r="B18" s="189" t="s">
        <v>407</v>
      </c>
      <c r="C18" s="9">
        <v>7000002.03</v>
      </c>
      <c r="D18" s="9">
        <v>-369852.79</v>
      </c>
      <c r="E18" s="9">
        <f t="shared" si="1"/>
        <v>6630149.24</v>
      </c>
      <c r="F18" s="9">
        <v>6482146.79</v>
      </c>
      <c r="G18" s="9">
        <v>6480706.79</v>
      </c>
      <c r="H18" s="9">
        <f t="shared" si="2"/>
        <v>148002.4500000002</v>
      </c>
    </row>
    <row r="19" spans="2:8" ht="12.75">
      <c r="B19" s="189" t="s">
        <v>408</v>
      </c>
      <c r="C19" s="9">
        <v>13527420.15</v>
      </c>
      <c r="D19" s="9">
        <v>-1682614.1</v>
      </c>
      <c r="E19" s="9">
        <f t="shared" si="1"/>
        <v>11844806.05</v>
      </c>
      <c r="F19" s="9">
        <v>11825395.84</v>
      </c>
      <c r="G19" s="9">
        <v>11774300.24</v>
      </c>
      <c r="H19" s="9">
        <f t="shared" si="2"/>
        <v>19410.210000000894</v>
      </c>
    </row>
    <row r="20" spans="2:8" ht="12.75">
      <c r="B20" s="189" t="s">
        <v>409</v>
      </c>
      <c r="C20" s="9">
        <v>53346</v>
      </c>
      <c r="D20" s="9">
        <v>290002.1</v>
      </c>
      <c r="E20" s="9">
        <f t="shared" si="1"/>
        <v>343348.1</v>
      </c>
      <c r="F20" s="9">
        <v>343302.1</v>
      </c>
      <c r="G20" s="9">
        <v>343302.1</v>
      </c>
      <c r="H20" s="9">
        <f t="shared" si="2"/>
        <v>46</v>
      </c>
    </row>
    <row r="21" spans="2:8" ht="12.75">
      <c r="B21" s="189" t="s">
        <v>410</v>
      </c>
      <c r="C21" s="9">
        <v>53340</v>
      </c>
      <c r="D21" s="9">
        <v>298043.86</v>
      </c>
      <c r="E21" s="9">
        <f t="shared" si="1"/>
        <v>351383.86</v>
      </c>
      <c r="F21" s="9">
        <v>351213.86</v>
      </c>
      <c r="G21" s="9">
        <v>351213.86</v>
      </c>
      <c r="H21" s="9">
        <f t="shared" si="2"/>
        <v>170</v>
      </c>
    </row>
    <row r="22" spans="2:8" ht="12.75">
      <c r="B22" s="189" t="s">
        <v>411</v>
      </c>
      <c r="C22" s="9">
        <v>53340</v>
      </c>
      <c r="D22" s="9">
        <v>287232.76</v>
      </c>
      <c r="E22" s="9">
        <f t="shared" si="1"/>
        <v>340572.76</v>
      </c>
      <c r="F22" s="9">
        <v>340187.76</v>
      </c>
      <c r="G22" s="9">
        <v>340187.76</v>
      </c>
      <c r="H22" s="9">
        <f t="shared" si="2"/>
        <v>385</v>
      </c>
    </row>
    <row r="23" spans="2:8" ht="12.75">
      <c r="B23" s="189" t="s">
        <v>412</v>
      </c>
      <c r="C23" s="9">
        <v>389063.99</v>
      </c>
      <c r="D23" s="9">
        <v>-140864.09</v>
      </c>
      <c r="E23" s="9">
        <f t="shared" si="1"/>
        <v>248199.9</v>
      </c>
      <c r="F23" s="9">
        <v>212930.45</v>
      </c>
      <c r="G23" s="9">
        <v>212930.45</v>
      </c>
      <c r="H23" s="9">
        <f t="shared" si="2"/>
        <v>35269.44999999998</v>
      </c>
    </row>
    <row r="24" spans="2:8" ht="12.75">
      <c r="B24" s="189" t="s">
        <v>413</v>
      </c>
      <c r="C24" s="9">
        <v>8516448</v>
      </c>
      <c r="D24" s="9">
        <v>3804654.52</v>
      </c>
      <c r="E24" s="9">
        <f t="shared" si="1"/>
        <v>12321102.52</v>
      </c>
      <c r="F24" s="9">
        <v>12256115.88</v>
      </c>
      <c r="G24" s="9">
        <v>12055750.6</v>
      </c>
      <c r="H24" s="9">
        <f t="shared" si="2"/>
        <v>64986.63999999873</v>
      </c>
    </row>
    <row r="25" spans="2:8" ht="12.75">
      <c r="B25" s="189" t="s">
        <v>414</v>
      </c>
      <c r="C25" s="9">
        <v>30055935.26</v>
      </c>
      <c r="D25" s="9">
        <v>147496106.79</v>
      </c>
      <c r="E25" s="9">
        <f t="shared" si="1"/>
        <v>177552042.04999998</v>
      </c>
      <c r="F25" s="9">
        <v>69130748.66</v>
      </c>
      <c r="G25" s="9">
        <v>69112787.01</v>
      </c>
      <c r="H25" s="9">
        <f t="shared" si="2"/>
        <v>108421293.38999999</v>
      </c>
    </row>
    <row r="26" spans="2:8" ht="12.75">
      <c r="B26" s="189" t="s">
        <v>415</v>
      </c>
      <c r="C26" s="9">
        <v>33079000</v>
      </c>
      <c r="D26" s="9">
        <v>12191583.27</v>
      </c>
      <c r="E26" s="9">
        <f t="shared" si="1"/>
        <v>45270583.269999996</v>
      </c>
      <c r="F26" s="9">
        <v>45270583.27</v>
      </c>
      <c r="G26" s="9">
        <v>40471198.54</v>
      </c>
      <c r="H26" s="9">
        <f t="shared" si="2"/>
        <v>0</v>
      </c>
    </row>
    <row r="27" spans="2:8" ht="12.75">
      <c r="B27" s="189" t="s">
        <v>416</v>
      </c>
      <c r="C27" s="9">
        <v>0</v>
      </c>
      <c r="D27" s="9">
        <v>38162799.36</v>
      </c>
      <c r="E27" s="9">
        <f t="shared" si="1"/>
        <v>38162799.36</v>
      </c>
      <c r="F27" s="9">
        <v>0</v>
      </c>
      <c r="G27" s="9">
        <v>0</v>
      </c>
      <c r="H27" s="9">
        <f t="shared" si="2"/>
        <v>38162799.36</v>
      </c>
    </row>
    <row r="28" spans="2:8" ht="12.75">
      <c r="B28" s="189" t="s">
        <v>417</v>
      </c>
      <c r="C28" s="9">
        <v>15972660.2</v>
      </c>
      <c r="D28" s="9">
        <v>9614276.46</v>
      </c>
      <c r="E28" s="9">
        <f t="shared" si="1"/>
        <v>25586936.66</v>
      </c>
      <c r="F28" s="9">
        <v>25508414.8</v>
      </c>
      <c r="G28" s="9">
        <v>25295859.12</v>
      </c>
      <c r="H28" s="9">
        <f t="shared" si="2"/>
        <v>78521.8599999994</v>
      </c>
    </row>
    <row r="29" spans="2:8" ht="12.75">
      <c r="B29" s="189" t="s">
        <v>418</v>
      </c>
      <c r="C29" s="9">
        <v>20681161.51</v>
      </c>
      <c r="D29" s="9">
        <v>-10054032.25</v>
      </c>
      <c r="E29" s="9">
        <f t="shared" si="1"/>
        <v>10627129.260000002</v>
      </c>
      <c r="F29" s="9">
        <v>10596484.4</v>
      </c>
      <c r="G29" s="9">
        <v>10578166</v>
      </c>
      <c r="H29" s="9">
        <f t="shared" si="2"/>
        <v>30644.860000001267</v>
      </c>
    </row>
    <row r="30" spans="2:8" ht="12.75">
      <c r="B30" s="189" t="s">
        <v>419</v>
      </c>
      <c r="C30" s="9">
        <v>1690299.7</v>
      </c>
      <c r="D30" s="9">
        <v>56823.7</v>
      </c>
      <c r="E30" s="9">
        <f t="shared" si="1"/>
        <v>1747123.4</v>
      </c>
      <c r="F30" s="9">
        <v>1747030.5</v>
      </c>
      <c r="G30" s="9">
        <v>1742450.9</v>
      </c>
      <c r="H30" s="9">
        <f t="shared" si="2"/>
        <v>92.89999999990687</v>
      </c>
    </row>
    <row r="31" spans="2:8" ht="12.75">
      <c r="B31" s="189" t="s">
        <v>420</v>
      </c>
      <c r="C31" s="9">
        <v>40679256.16</v>
      </c>
      <c r="D31" s="9">
        <v>24498729.82</v>
      </c>
      <c r="E31" s="9">
        <f t="shared" si="1"/>
        <v>65177985.98</v>
      </c>
      <c r="F31" s="9">
        <v>64046536.8</v>
      </c>
      <c r="G31" s="9">
        <v>63674498.04</v>
      </c>
      <c r="H31" s="9">
        <f t="shared" si="2"/>
        <v>1131449.1799999997</v>
      </c>
    </row>
    <row r="32" spans="2:8" ht="12.75">
      <c r="B32" s="189" t="s">
        <v>421</v>
      </c>
      <c r="C32" s="9">
        <v>120555393.12</v>
      </c>
      <c r="D32" s="9">
        <v>-39982567.85</v>
      </c>
      <c r="E32" s="9">
        <f t="shared" si="1"/>
        <v>80572825.27000001</v>
      </c>
      <c r="F32" s="9">
        <v>53253864.63</v>
      </c>
      <c r="G32" s="9">
        <v>53225667.03</v>
      </c>
      <c r="H32" s="9">
        <f t="shared" si="2"/>
        <v>27318960.640000008</v>
      </c>
    </row>
    <row r="33" spans="2:8" ht="12.75">
      <c r="B33" s="189" t="s">
        <v>422</v>
      </c>
      <c r="C33" s="9">
        <v>215862351.92</v>
      </c>
      <c r="D33" s="9">
        <v>6219594.23</v>
      </c>
      <c r="E33" s="9">
        <f t="shared" si="1"/>
        <v>222081946.14999998</v>
      </c>
      <c r="F33" s="9">
        <v>210328676.18</v>
      </c>
      <c r="G33" s="9">
        <v>208645713.33</v>
      </c>
      <c r="H33" s="9">
        <f t="shared" si="2"/>
        <v>11753269.969999969</v>
      </c>
    </row>
    <row r="34" spans="2:8" ht="12.75">
      <c r="B34" s="189" t="s">
        <v>423</v>
      </c>
      <c r="C34" s="9">
        <v>18635835.04</v>
      </c>
      <c r="D34" s="9">
        <v>-3469603.99</v>
      </c>
      <c r="E34" s="9">
        <f t="shared" si="1"/>
        <v>15166231.049999999</v>
      </c>
      <c r="F34" s="9">
        <v>15166107.13</v>
      </c>
      <c r="G34" s="9">
        <v>14875707.39</v>
      </c>
      <c r="H34" s="9">
        <f t="shared" si="2"/>
        <v>123.91999999806285</v>
      </c>
    </row>
    <row r="35" spans="2:8" ht="12.75">
      <c r="B35" s="189" t="s">
        <v>424</v>
      </c>
      <c r="C35" s="9">
        <v>6906603.49</v>
      </c>
      <c r="D35" s="9">
        <v>-669849.08</v>
      </c>
      <c r="E35" s="9">
        <f t="shared" si="1"/>
        <v>6236754.41</v>
      </c>
      <c r="F35" s="9">
        <v>6171509.64</v>
      </c>
      <c r="G35" s="9">
        <v>6119343.62</v>
      </c>
      <c r="H35" s="9">
        <f t="shared" si="2"/>
        <v>65244.770000000484</v>
      </c>
    </row>
    <row r="36" spans="2:8" ht="12.75">
      <c r="B36" s="189" t="s">
        <v>425</v>
      </c>
      <c r="C36" s="9">
        <v>19552844.47</v>
      </c>
      <c r="D36" s="9">
        <v>3737207.56</v>
      </c>
      <c r="E36" s="9">
        <f t="shared" si="1"/>
        <v>23290052.029999997</v>
      </c>
      <c r="F36" s="9">
        <v>23189664.75</v>
      </c>
      <c r="G36" s="9">
        <v>23143868.75</v>
      </c>
      <c r="H36" s="9">
        <f t="shared" si="2"/>
        <v>100387.27999999747</v>
      </c>
    </row>
    <row r="37" spans="2:8" ht="12.75">
      <c r="B37" s="189" t="s">
        <v>426</v>
      </c>
      <c r="C37" s="9">
        <v>11094188.68</v>
      </c>
      <c r="D37" s="9">
        <v>475468.2</v>
      </c>
      <c r="E37" s="9">
        <f t="shared" si="1"/>
        <v>11569656.879999999</v>
      </c>
      <c r="F37" s="9">
        <v>10405258.87</v>
      </c>
      <c r="G37" s="9">
        <v>10356582.87</v>
      </c>
      <c r="H37" s="9">
        <f t="shared" si="2"/>
        <v>1164398.0099999998</v>
      </c>
    </row>
    <row r="38" spans="2:8" ht="12.75">
      <c r="B38" s="189" t="s">
        <v>427</v>
      </c>
      <c r="C38" s="9">
        <v>14834730.89</v>
      </c>
      <c r="D38" s="9">
        <v>-6143434.26</v>
      </c>
      <c r="E38" s="9">
        <f t="shared" si="1"/>
        <v>8691296.63</v>
      </c>
      <c r="F38" s="9">
        <v>8557936.22</v>
      </c>
      <c r="G38" s="9">
        <v>8557017.21</v>
      </c>
      <c r="H38" s="9">
        <f t="shared" si="2"/>
        <v>133360.41000000015</v>
      </c>
    </row>
    <row r="39" spans="2:8" ht="12.75">
      <c r="B39" s="189" t="s">
        <v>428</v>
      </c>
      <c r="C39" s="9">
        <v>5916947.65</v>
      </c>
      <c r="D39" s="9">
        <v>-3472928.37</v>
      </c>
      <c r="E39" s="9">
        <f t="shared" si="1"/>
        <v>2444019.2800000003</v>
      </c>
      <c r="F39" s="9">
        <v>2392042.55</v>
      </c>
      <c r="G39" s="9">
        <v>2392042.55</v>
      </c>
      <c r="H39" s="9">
        <f t="shared" si="2"/>
        <v>51976.73000000045</v>
      </c>
    </row>
    <row r="40" spans="2:8" ht="12.75">
      <c r="B40" s="189" t="s">
        <v>429</v>
      </c>
      <c r="C40" s="9">
        <v>1097425.58</v>
      </c>
      <c r="D40" s="9">
        <v>-585399.14</v>
      </c>
      <c r="E40" s="9">
        <f t="shared" si="1"/>
        <v>512026.44000000006</v>
      </c>
      <c r="F40" s="9">
        <v>496953.42</v>
      </c>
      <c r="G40" s="9">
        <v>496953.42</v>
      </c>
      <c r="H40" s="9">
        <f t="shared" si="2"/>
        <v>15073.020000000077</v>
      </c>
    </row>
    <row r="41" spans="2:8" ht="12.75">
      <c r="B41" s="189" t="s">
        <v>430</v>
      </c>
      <c r="C41" s="9">
        <v>14966919.92</v>
      </c>
      <c r="D41" s="9">
        <v>-1616314.97</v>
      </c>
      <c r="E41" s="9">
        <f t="shared" si="1"/>
        <v>13350604.95</v>
      </c>
      <c r="F41" s="9">
        <v>13083135.65</v>
      </c>
      <c r="G41" s="9">
        <v>13073256.45</v>
      </c>
      <c r="H41" s="9">
        <f t="shared" si="2"/>
        <v>267469.2999999989</v>
      </c>
    </row>
    <row r="42" spans="2:8" ht="12.75">
      <c r="B42" s="189" t="s">
        <v>431</v>
      </c>
      <c r="C42" s="9">
        <v>29884362.23</v>
      </c>
      <c r="D42" s="9">
        <v>-7743198.94</v>
      </c>
      <c r="E42" s="9">
        <f t="shared" si="1"/>
        <v>22141163.29</v>
      </c>
      <c r="F42" s="9">
        <v>22058081.6</v>
      </c>
      <c r="G42" s="9">
        <v>21845674.08</v>
      </c>
      <c r="H42" s="9">
        <f t="shared" si="2"/>
        <v>83081.68999999762</v>
      </c>
    </row>
    <row r="43" spans="2:8" ht="12.75">
      <c r="B43" s="189" t="s">
        <v>432</v>
      </c>
      <c r="C43" s="9">
        <v>8229737.5</v>
      </c>
      <c r="D43" s="9">
        <v>8533139.56</v>
      </c>
      <c r="E43" s="9">
        <f t="shared" si="1"/>
        <v>16762877.06</v>
      </c>
      <c r="F43" s="9">
        <v>16525021.81</v>
      </c>
      <c r="G43" s="9">
        <v>16492964.61</v>
      </c>
      <c r="H43" s="9">
        <f t="shared" si="2"/>
        <v>237855.25</v>
      </c>
    </row>
    <row r="44" spans="2:8" ht="12.75">
      <c r="B44" s="189" t="s">
        <v>433</v>
      </c>
      <c r="C44" s="9">
        <v>12004579.8</v>
      </c>
      <c r="D44" s="9">
        <v>3881723.82</v>
      </c>
      <c r="E44" s="9">
        <f t="shared" si="1"/>
        <v>15886303.620000001</v>
      </c>
      <c r="F44" s="9">
        <v>15573792.6</v>
      </c>
      <c r="G44" s="9">
        <v>15259659.87</v>
      </c>
      <c r="H44" s="9">
        <f t="shared" si="2"/>
        <v>312511.0200000014</v>
      </c>
    </row>
    <row r="45" spans="2:8" ht="12.75">
      <c r="B45" s="189" t="s">
        <v>434</v>
      </c>
      <c r="C45" s="9">
        <v>5972059.46</v>
      </c>
      <c r="D45" s="9">
        <v>919190.55</v>
      </c>
      <c r="E45" s="9">
        <f t="shared" si="1"/>
        <v>6891250.01</v>
      </c>
      <c r="F45" s="9">
        <v>6856148.11</v>
      </c>
      <c r="G45" s="9">
        <v>6856148.11</v>
      </c>
      <c r="H45" s="9">
        <f t="shared" si="2"/>
        <v>35101.89999999944</v>
      </c>
    </row>
    <row r="46" spans="2:8" ht="12.75">
      <c r="B46" s="189" t="s">
        <v>435</v>
      </c>
      <c r="C46" s="9">
        <v>6733235.88</v>
      </c>
      <c r="D46" s="9">
        <v>1236206.34</v>
      </c>
      <c r="E46" s="9">
        <f t="shared" si="1"/>
        <v>7969442.22</v>
      </c>
      <c r="F46" s="9">
        <v>7908095.72</v>
      </c>
      <c r="G46" s="9">
        <v>7851700.52</v>
      </c>
      <c r="H46" s="9">
        <f t="shared" si="2"/>
        <v>61346.5</v>
      </c>
    </row>
    <row r="47" spans="2:8" ht="12.75">
      <c r="B47" s="189" t="s">
        <v>436</v>
      </c>
      <c r="C47" s="9">
        <v>5127614.62</v>
      </c>
      <c r="D47" s="9">
        <v>-1332183.75</v>
      </c>
      <c r="E47" s="9">
        <f t="shared" si="1"/>
        <v>3795430.87</v>
      </c>
      <c r="F47" s="9">
        <v>3733545.09</v>
      </c>
      <c r="G47" s="9">
        <v>3688257.09</v>
      </c>
      <c r="H47" s="9">
        <f t="shared" si="2"/>
        <v>61885.78000000026</v>
      </c>
    </row>
    <row r="48" spans="2:8" ht="12.75">
      <c r="B48" s="189" t="s">
        <v>437</v>
      </c>
      <c r="C48" s="9">
        <v>8455144.04</v>
      </c>
      <c r="D48" s="9">
        <v>1119676.36</v>
      </c>
      <c r="E48" s="9">
        <f t="shared" si="1"/>
        <v>9574820.399999999</v>
      </c>
      <c r="F48" s="9">
        <v>9554941.35</v>
      </c>
      <c r="G48" s="9">
        <v>9545062.15</v>
      </c>
      <c r="H48" s="9">
        <f t="shared" si="2"/>
        <v>19879.049999998882</v>
      </c>
    </row>
    <row r="49" spans="2:8" ht="12.75">
      <c r="B49" s="189" t="s">
        <v>438</v>
      </c>
      <c r="C49" s="9">
        <v>4739627.49</v>
      </c>
      <c r="D49" s="9">
        <v>-1189068.65</v>
      </c>
      <c r="E49" s="9">
        <f t="shared" si="1"/>
        <v>3550558.8400000003</v>
      </c>
      <c r="F49" s="9">
        <v>3498142.78</v>
      </c>
      <c r="G49" s="9">
        <v>3455486.38</v>
      </c>
      <c r="H49" s="9">
        <f t="shared" si="2"/>
        <v>52416.06000000052</v>
      </c>
    </row>
    <row r="50" spans="2:8" ht="12.75">
      <c r="B50" s="189" t="s">
        <v>439</v>
      </c>
      <c r="C50" s="9">
        <v>14752244.16</v>
      </c>
      <c r="D50" s="9">
        <v>3286125.92</v>
      </c>
      <c r="E50" s="9">
        <f t="shared" si="1"/>
        <v>18038370.08</v>
      </c>
      <c r="F50" s="9">
        <v>17968355.13</v>
      </c>
      <c r="G50" s="9">
        <v>17444126.08</v>
      </c>
      <c r="H50" s="9">
        <f t="shared" si="2"/>
        <v>70014.94999999925</v>
      </c>
    </row>
    <row r="51" spans="2:8" ht="12.75">
      <c r="B51" s="189" t="s">
        <v>440</v>
      </c>
      <c r="C51" s="9">
        <v>14142373.41</v>
      </c>
      <c r="D51" s="9">
        <v>-792453.96</v>
      </c>
      <c r="E51" s="9">
        <f t="shared" si="1"/>
        <v>13349919.45</v>
      </c>
      <c r="F51" s="9">
        <v>13331491.29</v>
      </c>
      <c r="G51" s="9">
        <v>13258922.09</v>
      </c>
      <c r="H51" s="9">
        <f t="shared" si="2"/>
        <v>18428.16000000015</v>
      </c>
    </row>
    <row r="52" spans="2:8" ht="12.75">
      <c r="B52" s="189" t="s">
        <v>441</v>
      </c>
      <c r="C52" s="9">
        <v>102694903.53</v>
      </c>
      <c r="D52" s="9">
        <v>22117586.32</v>
      </c>
      <c r="E52" s="9">
        <f t="shared" si="1"/>
        <v>124812489.85</v>
      </c>
      <c r="F52" s="9">
        <v>123098787.38</v>
      </c>
      <c r="G52" s="9">
        <v>119142733.6</v>
      </c>
      <c r="H52" s="9">
        <f t="shared" si="2"/>
        <v>1713702.4699999988</v>
      </c>
    </row>
    <row r="53" spans="2:8" ht="12.75">
      <c r="B53" s="189" t="s">
        <v>442</v>
      </c>
      <c r="C53" s="9">
        <v>46511948.37</v>
      </c>
      <c r="D53" s="9">
        <v>-399277.26</v>
      </c>
      <c r="E53" s="9">
        <f t="shared" si="1"/>
        <v>46112671.11</v>
      </c>
      <c r="F53" s="9">
        <v>45827025.29</v>
      </c>
      <c r="G53" s="9">
        <v>45326711.75</v>
      </c>
      <c r="H53" s="9">
        <f t="shared" si="2"/>
        <v>285645.8200000003</v>
      </c>
    </row>
    <row r="54" spans="2:8" ht="12.75">
      <c r="B54" s="189" t="s">
        <v>443</v>
      </c>
      <c r="C54" s="9">
        <v>6574517.02</v>
      </c>
      <c r="D54" s="9">
        <v>2004586.74</v>
      </c>
      <c r="E54" s="9">
        <f t="shared" si="1"/>
        <v>8579103.76</v>
      </c>
      <c r="F54" s="9">
        <v>8478622.99</v>
      </c>
      <c r="G54" s="9">
        <v>8468743.79</v>
      </c>
      <c r="H54" s="9">
        <f t="shared" si="2"/>
        <v>100480.76999999955</v>
      </c>
    </row>
    <row r="55" spans="2:8" ht="12.75">
      <c r="B55" s="189" t="s">
        <v>444</v>
      </c>
      <c r="C55" s="9">
        <v>1922577.62</v>
      </c>
      <c r="D55" s="9">
        <v>-21100.85</v>
      </c>
      <c r="E55" s="9">
        <f t="shared" si="1"/>
        <v>1901476.77</v>
      </c>
      <c r="F55" s="9">
        <v>1877523.93</v>
      </c>
      <c r="G55" s="9">
        <v>1877523.93</v>
      </c>
      <c r="H55" s="9">
        <f t="shared" si="2"/>
        <v>23952.840000000084</v>
      </c>
    </row>
    <row r="56" spans="2:8" ht="25.5">
      <c r="B56" s="189" t="s">
        <v>445</v>
      </c>
      <c r="C56" s="9">
        <v>8278244.59</v>
      </c>
      <c r="D56" s="9">
        <v>1283724.79</v>
      </c>
      <c r="E56" s="9">
        <f t="shared" si="1"/>
        <v>9561969.379999999</v>
      </c>
      <c r="F56" s="9">
        <v>9520260.71</v>
      </c>
      <c r="G56" s="9">
        <v>9450846.71</v>
      </c>
      <c r="H56" s="9">
        <f t="shared" si="2"/>
        <v>41708.66999999806</v>
      </c>
    </row>
    <row r="57" spans="2:8" ht="12.75">
      <c r="B57" s="189" t="s">
        <v>446</v>
      </c>
      <c r="C57" s="9">
        <v>16243486.86</v>
      </c>
      <c r="D57" s="9">
        <v>4960512.13</v>
      </c>
      <c r="E57" s="9">
        <f t="shared" si="1"/>
        <v>21203998.99</v>
      </c>
      <c r="F57" s="9">
        <v>21148692.89</v>
      </c>
      <c r="G57" s="9">
        <v>19113905.57</v>
      </c>
      <c r="H57" s="9">
        <f t="shared" si="2"/>
        <v>55306.099999997765</v>
      </c>
    </row>
    <row r="58" spans="2:8" ht="12.75">
      <c r="B58" s="189" t="s">
        <v>447</v>
      </c>
      <c r="C58" s="9">
        <v>4479216.35</v>
      </c>
      <c r="D58" s="9">
        <v>939972.08</v>
      </c>
      <c r="E58" s="9">
        <f t="shared" si="1"/>
        <v>5419188.43</v>
      </c>
      <c r="F58" s="9">
        <v>5240128.32</v>
      </c>
      <c r="G58" s="9">
        <v>5189032.72</v>
      </c>
      <c r="H58" s="9">
        <f t="shared" si="2"/>
        <v>179060.1099999994</v>
      </c>
    </row>
    <row r="59" spans="2:8" ht="12.75">
      <c r="B59" s="189" t="s">
        <v>448</v>
      </c>
      <c r="C59" s="9">
        <v>4178393.22</v>
      </c>
      <c r="D59" s="9">
        <v>448934.3</v>
      </c>
      <c r="E59" s="9">
        <f t="shared" si="1"/>
        <v>4627327.5200000005</v>
      </c>
      <c r="F59" s="9">
        <v>4599487.59</v>
      </c>
      <c r="G59" s="9">
        <v>4575869.59</v>
      </c>
      <c r="H59" s="9">
        <f t="shared" si="2"/>
        <v>27839.930000000633</v>
      </c>
    </row>
    <row r="60" spans="2:8" ht="25.5">
      <c r="B60" s="189" t="s">
        <v>449</v>
      </c>
      <c r="C60" s="9">
        <v>1129890.16</v>
      </c>
      <c r="D60" s="9">
        <v>201904.57</v>
      </c>
      <c r="E60" s="9">
        <f t="shared" si="1"/>
        <v>1331794.73</v>
      </c>
      <c r="F60" s="9">
        <v>1289369.46</v>
      </c>
      <c r="G60" s="9">
        <v>1288649.46</v>
      </c>
      <c r="H60" s="9">
        <f t="shared" si="2"/>
        <v>42425.27000000002</v>
      </c>
    </row>
    <row r="61" spans="2:8" ht="12.75">
      <c r="B61" s="189" t="s">
        <v>450</v>
      </c>
      <c r="C61" s="9">
        <v>23394331.29</v>
      </c>
      <c r="D61" s="9">
        <v>3728578.89</v>
      </c>
      <c r="E61" s="9">
        <f t="shared" si="1"/>
        <v>27122910.18</v>
      </c>
      <c r="F61" s="9">
        <v>26220644.01</v>
      </c>
      <c r="G61" s="9">
        <v>25848304.41</v>
      </c>
      <c r="H61" s="9">
        <f t="shared" si="2"/>
        <v>902266.1699999981</v>
      </c>
    </row>
    <row r="62" spans="2:8" ht="12.75">
      <c r="B62" s="189" t="s">
        <v>451</v>
      </c>
      <c r="C62" s="9">
        <v>11542361.74</v>
      </c>
      <c r="D62" s="9">
        <v>41468.18</v>
      </c>
      <c r="E62" s="9">
        <f t="shared" si="1"/>
        <v>11583829.92</v>
      </c>
      <c r="F62" s="9">
        <v>11541844.78</v>
      </c>
      <c r="G62" s="9">
        <v>11311023.08</v>
      </c>
      <c r="H62" s="9">
        <f t="shared" si="2"/>
        <v>41985.140000000596</v>
      </c>
    </row>
    <row r="63" spans="2:8" ht="12.75">
      <c r="B63" s="189" t="s">
        <v>452</v>
      </c>
      <c r="C63" s="9">
        <v>10417147.71</v>
      </c>
      <c r="D63" s="9">
        <v>2204207.69</v>
      </c>
      <c r="E63" s="9">
        <f t="shared" si="1"/>
        <v>12621355.4</v>
      </c>
      <c r="F63" s="9">
        <v>11477270.31</v>
      </c>
      <c r="G63" s="9">
        <v>11385678.31</v>
      </c>
      <c r="H63" s="9">
        <f t="shared" si="2"/>
        <v>1144085.0899999999</v>
      </c>
    </row>
    <row r="64" spans="2:8" ht="12.75">
      <c r="B64" s="189" t="s">
        <v>453</v>
      </c>
      <c r="C64" s="9">
        <v>5579808.03</v>
      </c>
      <c r="D64" s="9">
        <v>52134.59</v>
      </c>
      <c r="E64" s="9">
        <f t="shared" si="1"/>
        <v>5631942.62</v>
      </c>
      <c r="F64" s="9">
        <v>5598722.73</v>
      </c>
      <c r="G64" s="9">
        <v>5570525.13</v>
      </c>
      <c r="H64" s="9">
        <f t="shared" si="2"/>
        <v>33219.889999999665</v>
      </c>
    </row>
    <row r="65" spans="2:8" ht="12.75">
      <c r="B65" s="189" t="s">
        <v>454</v>
      </c>
      <c r="C65" s="9">
        <v>12415607.2</v>
      </c>
      <c r="D65" s="9">
        <v>-2731096</v>
      </c>
      <c r="E65" s="9">
        <f t="shared" si="1"/>
        <v>9684511.2</v>
      </c>
      <c r="F65" s="9">
        <v>8863362.92</v>
      </c>
      <c r="G65" s="9">
        <v>8807687.72</v>
      </c>
      <c r="H65" s="9">
        <f t="shared" si="2"/>
        <v>821148.2799999993</v>
      </c>
    </row>
    <row r="66" spans="2:8" ht="25.5">
      <c r="B66" s="189" t="s">
        <v>455</v>
      </c>
      <c r="C66" s="9">
        <v>90978.6</v>
      </c>
      <c r="D66" s="9">
        <v>864950.73</v>
      </c>
      <c r="E66" s="9">
        <f t="shared" si="1"/>
        <v>955929.33</v>
      </c>
      <c r="F66" s="9">
        <v>946952.1</v>
      </c>
      <c r="G66" s="9">
        <v>946952.1</v>
      </c>
      <c r="H66" s="9">
        <f t="shared" si="2"/>
        <v>8977.229999999981</v>
      </c>
    </row>
    <row r="67" spans="2:8" ht="12.75">
      <c r="B67" s="189" t="s">
        <v>456</v>
      </c>
      <c r="C67" s="9">
        <v>102851.4</v>
      </c>
      <c r="D67" s="9">
        <v>1103657.8</v>
      </c>
      <c r="E67" s="9">
        <f t="shared" si="1"/>
        <v>1206509.2</v>
      </c>
      <c r="F67" s="9">
        <v>1195687.78</v>
      </c>
      <c r="G67" s="9">
        <v>1195687.78</v>
      </c>
      <c r="H67" s="9">
        <f t="shared" si="2"/>
        <v>10821.419999999925</v>
      </c>
    </row>
    <row r="68" spans="2:8" ht="12.75">
      <c r="B68" s="189" t="s">
        <v>457</v>
      </c>
      <c r="C68" s="9">
        <v>4736640.76</v>
      </c>
      <c r="D68" s="9">
        <v>272593.68</v>
      </c>
      <c r="E68" s="9">
        <f t="shared" si="1"/>
        <v>5009234.4399999995</v>
      </c>
      <c r="F68" s="9">
        <v>4939504.01</v>
      </c>
      <c r="G68" s="9">
        <v>4915886.01</v>
      </c>
      <c r="H68" s="9">
        <f t="shared" si="2"/>
        <v>69730.4299999997</v>
      </c>
    </row>
    <row r="69" spans="2:8" ht="12.75">
      <c r="B69" s="189" t="s">
        <v>458</v>
      </c>
      <c r="C69" s="9">
        <v>17642896.13</v>
      </c>
      <c r="D69" s="9">
        <v>2931527.47</v>
      </c>
      <c r="E69" s="9">
        <f t="shared" si="1"/>
        <v>20574423.599999998</v>
      </c>
      <c r="F69" s="9">
        <v>20574422.32</v>
      </c>
      <c r="G69" s="9">
        <v>20333594.36</v>
      </c>
      <c r="H69" s="9">
        <f t="shared" si="2"/>
        <v>1.2799999974668026</v>
      </c>
    </row>
    <row r="70" spans="2:8" ht="12.75">
      <c r="B70" s="189" t="s">
        <v>459</v>
      </c>
      <c r="C70" s="9">
        <v>23000000</v>
      </c>
      <c r="D70" s="9">
        <v>100000</v>
      </c>
      <c r="E70" s="9">
        <f t="shared" si="1"/>
        <v>23100000</v>
      </c>
      <c r="F70" s="9">
        <v>23100000</v>
      </c>
      <c r="G70" s="9">
        <v>23100000</v>
      </c>
      <c r="H70" s="9">
        <f t="shared" si="2"/>
        <v>0</v>
      </c>
    </row>
    <row r="71" spans="2:8" ht="12.75">
      <c r="B71" s="189" t="s">
        <v>460</v>
      </c>
      <c r="C71" s="9">
        <v>12000000</v>
      </c>
      <c r="D71" s="9">
        <v>0</v>
      </c>
      <c r="E71" s="9">
        <f t="shared" si="1"/>
        <v>12000000</v>
      </c>
      <c r="F71" s="9">
        <v>12000000</v>
      </c>
      <c r="G71" s="9">
        <v>12000000</v>
      </c>
      <c r="H71" s="9">
        <f t="shared" si="2"/>
        <v>0</v>
      </c>
    </row>
    <row r="72" spans="2:8" ht="12.75">
      <c r="B72" s="189" t="s">
        <v>461</v>
      </c>
      <c r="C72" s="9">
        <v>4500000</v>
      </c>
      <c r="D72" s="9">
        <v>13852319</v>
      </c>
      <c r="E72" s="9">
        <f t="shared" si="1"/>
        <v>18352319</v>
      </c>
      <c r="F72" s="9">
        <v>15152319</v>
      </c>
      <c r="G72" s="9">
        <v>14123826</v>
      </c>
      <c r="H72" s="9">
        <f t="shared" si="2"/>
        <v>3200000</v>
      </c>
    </row>
    <row r="73" spans="2:8" ht="12.75">
      <c r="B73" s="189" t="s">
        <v>462</v>
      </c>
      <c r="C73" s="9">
        <v>0</v>
      </c>
      <c r="D73" s="9">
        <v>0</v>
      </c>
      <c r="E73" s="9">
        <f t="shared" si="1"/>
        <v>0</v>
      </c>
      <c r="F73" s="9">
        <v>0</v>
      </c>
      <c r="G73" s="9">
        <v>0</v>
      </c>
      <c r="H73" s="9">
        <f t="shared" si="2"/>
        <v>0</v>
      </c>
    </row>
    <row r="74" spans="2:8" ht="12.75">
      <c r="B74" s="189" t="s">
        <v>463</v>
      </c>
      <c r="C74" s="9">
        <v>0</v>
      </c>
      <c r="D74" s="9">
        <v>0</v>
      </c>
      <c r="E74" s="9">
        <f aca="true" t="shared" si="3" ref="E74:E80">C74+D74</f>
        <v>0</v>
      </c>
      <c r="F74" s="9">
        <v>0</v>
      </c>
      <c r="G74" s="9">
        <v>0</v>
      </c>
      <c r="H74" s="9">
        <f aca="true" t="shared" si="4" ref="H74:H80">E74-F74</f>
        <v>0</v>
      </c>
    </row>
    <row r="75" spans="2:8" ht="12.75">
      <c r="B75" s="189" t="s">
        <v>464</v>
      </c>
      <c r="C75" s="9">
        <v>0</v>
      </c>
      <c r="D75" s="9">
        <v>0</v>
      </c>
      <c r="E75" s="9">
        <f t="shared" si="3"/>
        <v>0</v>
      </c>
      <c r="F75" s="9">
        <v>0</v>
      </c>
      <c r="G75" s="9">
        <v>0</v>
      </c>
      <c r="H75" s="9">
        <f t="shared" si="4"/>
        <v>0</v>
      </c>
    </row>
    <row r="76" spans="2:8" ht="12.75">
      <c r="B76" s="189" t="s">
        <v>465</v>
      </c>
      <c r="C76" s="9">
        <v>0</v>
      </c>
      <c r="D76" s="9">
        <v>0</v>
      </c>
      <c r="E76" s="9">
        <f t="shared" si="3"/>
        <v>0</v>
      </c>
      <c r="F76" s="9">
        <v>0</v>
      </c>
      <c r="G76" s="9">
        <v>0</v>
      </c>
      <c r="H76" s="9">
        <f t="shared" si="4"/>
        <v>0</v>
      </c>
    </row>
    <row r="77" spans="2:8" ht="12.75">
      <c r="B77" s="189" t="s">
        <v>466</v>
      </c>
      <c r="C77" s="9">
        <v>0</v>
      </c>
      <c r="D77" s="9">
        <v>0</v>
      </c>
      <c r="E77" s="9">
        <f t="shared" si="3"/>
        <v>0</v>
      </c>
      <c r="F77" s="9">
        <v>0</v>
      </c>
      <c r="G77" s="9">
        <v>0</v>
      </c>
      <c r="H77" s="9">
        <f t="shared" si="4"/>
        <v>0</v>
      </c>
    </row>
    <row r="78" spans="2:8" ht="12.75">
      <c r="B78" s="189" t="s">
        <v>467</v>
      </c>
      <c r="C78" s="9">
        <v>0</v>
      </c>
      <c r="D78" s="9">
        <v>0</v>
      </c>
      <c r="E78" s="9">
        <f t="shared" si="3"/>
        <v>0</v>
      </c>
      <c r="F78" s="9">
        <v>0</v>
      </c>
      <c r="G78" s="9">
        <v>0</v>
      </c>
      <c r="H78" s="9">
        <f t="shared" si="4"/>
        <v>0</v>
      </c>
    </row>
    <row r="79" spans="2:8" ht="12.75">
      <c r="B79" s="189" t="s">
        <v>468</v>
      </c>
      <c r="C79" s="9">
        <v>0</v>
      </c>
      <c r="D79" s="9">
        <v>0</v>
      </c>
      <c r="E79" s="9">
        <f t="shared" si="3"/>
        <v>0</v>
      </c>
      <c r="F79" s="9">
        <v>0</v>
      </c>
      <c r="G79" s="9">
        <v>0</v>
      </c>
      <c r="H79" s="9">
        <f t="shared" si="4"/>
        <v>0</v>
      </c>
    </row>
    <row r="80" spans="2:8" ht="12.75">
      <c r="B80" s="189" t="s">
        <v>469</v>
      </c>
      <c r="C80" s="9">
        <v>0</v>
      </c>
      <c r="D80" s="9">
        <v>0</v>
      </c>
      <c r="E80" s="9">
        <f t="shared" si="3"/>
        <v>0</v>
      </c>
      <c r="F80" s="9">
        <v>0</v>
      </c>
      <c r="G80" s="9">
        <v>0</v>
      </c>
      <c r="H80" s="9">
        <f t="shared" si="4"/>
        <v>0</v>
      </c>
    </row>
    <row r="81" spans="2:8" ht="12.75">
      <c r="B81" s="190" t="s">
        <v>470</v>
      </c>
      <c r="C81" s="191">
        <f aca="true" t="shared" si="5" ref="C81:H81">SUM(C82:C152)</f>
        <v>412123237.5</v>
      </c>
      <c r="D81" s="191">
        <f t="shared" si="5"/>
        <v>7231223.469999999</v>
      </c>
      <c r="E81" s="191">
        <f t="shared" si="5"/>
        <v>419354460.97</v>
      </c>
      <c r="F81" s="191">
        <f t="shared" si="5"/>
        <v>400997096.03</v>
      </c>
      <c r="G81" s="191">
        <f t="shared" si="5"/>
        <v>399689059.79999995</v>
      </c>
      <c r="H81" s="191">
        <f t="shared" si="5"/>
        <v>18357364.939999998</v>
      </c>
    </row>
    <row r="82" spans="2:8" ht="12.75">
      <c r="B82" s="187" t="s">
        <v>399</v>
      </c>
      <c r="C82" s="188">
        <v>0</v>
      </c>
      <c r="D82" s="188">
        <v>0</v>
      </c>
      <c r="E82" s="188">
        <f aca="true" t="shared" si="6" ref="E82:E145">C82+D82</f>
        <v>0</v>
      </c>
      <c r="F82" s="188">
        <v>0</v>
      </c>
      <c r="G82" s="188">
        <v>0</v>
      </c>
      <c r="H82" s="162">
        <f aca="true" t="shared" si="7" ref="H82:H145">E82-F82</f>
        <v>0</v>
      </c>
    </row>
    <row r="83" spans="2:8" ht="12.75">
      <c r="B83" s="187" t="s">
        <v>400</v>
      </c>
      <c r="C83" s="188">
        <v>0</v>
      </c>
      <c r="D83" s="188">
        <v>0</v>
      </c>
      <c r="E83" s="188">
        <f t="shared" si="6"/>
        <v>0</v>
      </c>
      <c r="F83" s="188">
        <v>0</v>
      </c>
      <c r="G83" s="188">
        <v>0</v>
      </c>
      <c r="H83" s="162">
        <f t="shared" si="7"/>
        <v>0</v>
      </c>
    </row>
    <row r="84" spans="2:8" ht="12.75">
      <c r="B84" s="187" t="s">
        <v>401</v>
      </c>
      <c r="C84" s="188">
        <v>0</v>
      </c>
      <c r="D84" s="188">
        <v>0</v>
      </c>
      <c r="E84" s="188">
        <f t="shared" si="6"/>
        <v>0</v>
      </c>
      <c r="F84" s="188">
        <v>0</v>
      </c>
      <c r="G84" s="188">
        <v>0</v>
      </c>
      <c r="H84" s="162">
        <f t="shared" si="7"/>
        <v>0</v>
      </c>
    </row>
    <row r="85" spans="2:8" ht="12.75">
      <c r="B85" s="187" t="s">
        <v>402</v>
      </c>
      <c r="C85" s="188">
        <v>0</v>
      </c>
      <c r="D85" s="188">
        <v>0</v>
      </c>
      <c r="E85" s="188">
        <f t="shared" si="6"/>
        <v>0</v>
      </c>
      <c r="F85" s="188">
        <v>0</v>
      </c>
      <c r="G85" s="188">
        <v>0</v>
      </c>
      <c r="H85" s="162">
        <f t="shared" si="7"/>
        <v>0</v>
      </c>
    </row>
    <row r="86" spans="2:8" ht="12.75">
      <c r="B86" s="187" t="s">
        <v>403</v>
      </c>
      <c r="C86" s="9">
        <v>0</v>
      </c>
      <c r="D86" s="9">
        <v>0</v>
      </c>
      <c r="E86" s="9">
        <f t="shared" si="6"/>
        <v>0</v>
      </c>
      <c r="F86" s="9">
        <v>0</v>
      </c>
      <c r="G86" s="9">
        <v>0</v>
      </c>
      <c r="H86" s="162">
        <f t="shared" si="7"/>
        <v>0</v>
      </c>
    </row>
    <row r="87" spans="2:8" ht="12.75">
      <c r="B87" s="187" t="s">
        <v>404</v>
      </c>
      <c r="C87" s="9">
        <v>0</v>
      </c>
      <c r="D87" s="9">
        <v>0</v>
      </c>
      <c r="E87" s="9">
        <f t="shared" si="6"/>
        <v>0</v>
      </c>
      <c r="F87" s="9">
        <v>0</v>
      </c>
      <c r="G87" s="9">
        <v>0</v>
      </c>
      <c r="H87" s="162">
        <f t="shared" si="7"/>
        <v>0</v>
      </c>
    </row>
    <row r="88" spans="2:8" ht="12.75">
      <c r="B88" s="187" t="s">
        <v>405</v>
      </c>
      <c r="C88" s="9">
        <v>0</v>
      </c>
      <c r="D88" s="9">
        <v>0</v>
      </c>
      <c r="E88" s="9">
        <f t="shared" si="6"/>
        <v>0</v>
      </c>
      <c r="F88" s="9">
        <v>0</v>
      </c>
      <c r="G88" s="9">
        <v>0</v>
      </c>
      <c r="H88" s="162">
        <f t="shared" si="7"/>
        <v>0</v>
      </c>
    </row>
    <row r="89" spans="2:8" ht="12.75">
      <c r="B89" s="187" t="s">
        <v>406</v>
      </c>
      <c r="C89" s="9">
        <v>0</v>
      </c>
      <c r="D89" s="9">
        <v>0</v>
      </c>
      <c r="E89" s="9">
        <f t="shared" si="6"/>
        <v>0</v>
      </c>
      <c r="F89" s="9">
        <v>0</v>
      </c>
      <c r="G89" s="9">
        <v>0</v>
      </c>
      <c r="H89" s="162">
        <f t="shared" si="7"/>
        <v>0</v>
      </c>
    </row>
    <row r="90" spans="2:8" ht="12.75">
      <c r="B90" s="189" t="s">
        <v>407</v>
      </c>
      <c r="C90" s="9">
        <v>0</v>
      </c>
      <c r="D90" s="9">
        <v>0</v>
      </c>
      <c r="E90" s="9">
        <f t="shared" si="6"/>
        <v>0</v>
      </c>
      <c r="F90" s="9">
        <v>0</v>
      </c>
      <c r="G90" s="9">
        <v>0</v>
      </c>
      <c r="H90" s="162">
        <f t="shared" si="7"/>
        <v>0</v>
      </c>
    </row>
    <row r="91" spans="2:8" ht="12.75">
      <c r="B91" s="189" t="s">
        <v>408</v>
      </c>
      <c r="C91" s="9">
        <v>0</v>
      </c>
      <c r="D91" s="9">
        <v>0</v>
      </c>
      <c r="E91" s="9">
        <f t="shared" si="6"/>
        <v>0</v>
      </c>
      <c r="F91" s="9">
        <v>0</v>
      </c>
      <c r="G91" s="9">
        <v>0</v>
      </c>
      <c r="H91" s="162">
        <f t="shared" si="7"/>
        <v>0</v>
      </c>
    </row>
    <row r="92" spans="2:8" ht="12.75">
      <c r="B92" s="189" t="s">
        <v>409</v>
      </c>
      <c r="C92" s="9">
        <v>0</v>
      </c>
      <c r="D92" s="9">
        <v>0</v>
      </c>
      <c r="E92" s="9">
        <f t="shared" si="6"/>
        <v>0</v>
      </c>
      <c r="F92" s="9">
        <v>0</v>
      </c>
      <c r="G92" s="9">
        <v>0</v>
      </c>
      <c r="H92" s="162">
        <f t="shared" si="7"/>
        <v>0</v>
      </c>
    </row>
    <row r="93" spans="2:8" ht="12.75">
      <c r="B93" s="189" t="s">
        <v>410</v>
      </c>
      <c r="C93" s="9">
        <v>0</v>
      </c>
      <c r="D93" s="9">
        <v>0</v>
      </c>
      <c r="E93" s="9">
        <f t="shared" si="6"/>
        <v>0</v>
      </c>
      <c r="F93" s="9">
        <v>0</v>
      </c>
      <c r="G93" s="9">
        <v>0</v>
      </c>
      <c r="H93" s="162">
        <f t="shared" si="7"/>
        <v>0</v>
      </c>
    </row>
    <row r="94" spans="2:8" ht="12.75">
      <c r="B94" s="189" t="s">
        <v>411</v>
      </c>
      <c r="C94" s="9">
        <v>0</v>
      </c>
      <c r="D94" s="9">
        <v>0</v>
      </c>
      <c r="E94" s="9">
        <f t="shared" si="6"/>
        <v>0</v>
      </c>
      <c r="F94" s="9">
        <v>0</v>
      </c>
      <c r="G94" s="9">
        <v>0</v>
      </c>
      <c r="H94" s="162">
        <f t="shared" si="7"/>
        <v>0</v>
      </c>
    </row>
    <row r="95" spans="2:8" ht="12.75">
      <c r="B95" s="189" t="s">
        <v>412</v>
      </c>
      <c r="C95" s="9">
        <v>0</v>
      </c>
      <c r="D95" s="9">
        <v>0</v>
      </c>
      <c r="E95" s="9">
        <f t="shared" si="6"/>
        <v>0</v>
      </c>
      <c r="F95" s="9">
        <v>0</v>
      </c>
      <c r="G95" s="9">
        <v>0</v>
      </c>
      <c r="H95" s="162">
        <f t="shared" si="7"/>
        <v>0</v>
      </c>
    </row>
    <row r="96" spans="2:8" ht="12.75">
      <c r="B96" s="189" t="s">
        <v>413</v>
      </c>
      <c r="C96" s="9">
        <v>0</v>
      </c>
      <c r="D96" s="9">
        <v>0</v>
      </c>
      <c r="E96" s="9">
        <f t="shared" si="6"/>
        <v>0</v>
      </c>
      <c r="F96" s="9">
        <v>0</v>
      </c>
      <c r="G96" s="9">
        <v>0</v>
      </c>
      <c r="H96" s="162">
        <f t="shared" si="7"/>
        <v>0</v>
      </c>
    </row>
    <row r="97" spans="2:8" ht="12.75">
      <c r="B97" s="189" t="s">
        <v>414</v>
      </c>
      <c r="C97" s="9">
        <v>1</v>
      </c>
      <c r="D97" s="9">
        <v>0</v>
      </c>
      <c r="E97" s="9">
        <f t="shared" si="6"/>
        <v>1</v>
      </c>
      <c r="F97" s="9">
        <v>0</v>
      </c>
      <c r="G97" s="9">
        <v>0</v>
      </c>
      <c r="H97" s="162">
        <f t="shared" si="7"/>
        <v>1</v>
      </c>
    </row>
    <row r="98" spans="2:8" ht="12.75">
      <c r="B98" s="189" t="s">
        <v>415</v>
      </c>
      <c r="C98" s="9">
        <v>0</v>
      </c>
      <c r="D98" s="9">
        <v>0</v>
      </c>
      <c r="E98" s="9">
        <f t="shared" si="6"/>
        <v>0</v>
      </c>
      <c r="F98" s="9">
        <v>0</v>
      </c>
      <c r="G98" s="9">
        <v>0</v>
      </c>
      <c r="H98" s="162">
        <f t="shared" si="7"/>
        <v>0</v>
      </c>
    </row>
    <row r="99" spans="2:8" ht="12.75">
      <c r="B99" s="189" t="s">
        <v>416</v>
      </c>
      <c r="C99" s="9">
        <v>0</v>
      </c>
      <c r="D99" s="9">
        <v>0</v>
      </c>
      <c r="E99" s="9">
        <f t="shared" si="6"/>
        <v>0</v>
      </c>
      <c r="F99" s="9">
        <v>0</v>
      </c>
      <c r="G99" s="9">
        <v>0</v>
      </c>
      <c r="H99" s="162">
        <f t="shared" si="7"/>
        <v>0</v>
      </c>
    </row>
    <row r="100" spans="2:8" ht="12.75">
      <c r="B100" s="189" t="s">
        <v>417</v>
      </c>
      <c r="C100" s="9">
        <v>0</v>
      </c>
      <c r="D100" s="9">
        <v>0</v>
      </c>
      <c r="E100" s="9">
        <f t="shared" si="6"/>
        <v>0</v>
      </c>
      <c r="F100" s="9">
        <v>0</v>
      </c>
      <c r="G100" s="9">
        <v>0</v>
      </c>
      <c r="H100" s="162">
        <f t="shared" si="7"/>
        <v>0</v>
      </c>
    </row>
    <row r="101" spans="2:8" ht="12.75">
      <c r="B101" s="189" t="s">
        <v>418</v>
      </c>
      <c r="C101" s="9">
        <v>0</v>
      </c>
      <c r="D101" s="9">
        <v>0</v>
      </c>
      <c r="E101" s="9">
        <f t="shared" si="6"/>
        <v>0</v>
      </c>
      <c r="F101" s="9">
        <v>0</v>
      </c>
      <c r="G101" s="9">
        <v>0</v>
      </c>
      <c r="H101" s="162">
        <f t="shared" si="7"/>
        <v>0</v>
      </c>
    </row>
    <row r="102" spans="2:8" ht="12.75">
      <c r="B102" s="189" t="s">
        <v>419</v>
      </c>
      <c r="C102" s="9">
        <v>0</v>
      </c>
      <c r="D102" s="9">
        <v>0</v>
      </c>
      <c r="E102" s="9">
        <f t="shared" si="6"/>
        <v>0</v>
      </c>
      <c r="F102" s="9">
        <v>0</v>
      </c>
      <c r="G102" s="9">
        <v>0</v>
      </c>
      <c r="H102" s="162">
        <f t="shared" si="7"/>
        <v>0</v>
      </c>
    </row>
    <row r="103" spans="2:8" ht="12.75">
      <c r="B103" s="189" t="s">
        <v>420</v>
      </c>
      <c r="C103" s="9">
        <v>0</v>
      </c>
      <c r="D103" s="9">
        <v>0</v>
      </c>
      <c r="E103" s="9">
        <f t="shared" si="6"/>
        <v>0</v>
      </c>
      <c r="F103" s="9">
        <v>0</v>
      </c>
      <c r="G103" s="9">
        <v>0</v>
      </c>
      <c r="H103" s="162">
        <f t="shared" si="7"/>
        <v>0</v>
      </c>
    </row>
    <row r="104" spans="2:8" ht="12.75">
      <c r="B104" s="189" t="s">
        <v>421</v>
      </c>
      <c r="C104" s="9">
        <v>0</v>
      </c>
      <c r="D104" s="9">
        <v>0</v>
      </c>
      <c r="E104" s="9">
        <f t="shared" si="6"/>
        <v>0</v>
      </c>
      <c r="F104" s="9">
        <v>0</v>
      </c>
      <c r="G104" s="9">
        <v>0</v>
      </c>
      <c r="H104" s="162">
        <f t="shared" si="7"/>
        <v>0</v>
      </c>
    </row>
    <row r="105" spans="2:8" ht="12.75">
      <c r="B105" s="189" t="s">
        <v>422</v>
      </c>
      <c r="C105" s="9">
        <v>0</v>
      </c>
      <c r="D105" s="9">
        <v>0</v>
      </c>
      <c r="E105" s="9">
        <f t="shared" si="6"/>
        <v>0</v>
      </c>
      <c r="F105" s="9">
        <v>0</v>
      </c>
      <c r="G105" s="9">
        <v>0</v>
      </c>
      <c r="H105" s="162">
        <f t="shared" si="7"/>
        <v>0</v>
      </c>
    </row>
    <row r="106" spans="2:8" ht="12.75">
      <c r="B106" s="189" t="s">
        <v>423</v>
      </c>
      <c r="C106" s="9">
        <v>0</v>
      </c>
      <c r="D106" s="9">
        <v>0</v>
      </c>
      <c r="E106" s="9">
        <f t="shared" si="6"/>
        <v>0</v>
      </c>
      <c r="F106" s="9">
        <v>0</v>
      </c>
      <c r="G106" s="9">
        <v>0</v>
      </c>
      <c r="H106" s="162">
        <f t="shared" si="7"/>
        <v>0</v>
      </c>
    </row>
    <row r="107" spans="2:8" ht="12.75">
      <c r="B107" s="189" t="s">
        <v>424</v>
      </c>
      <c r="C107" s="9">
        <v>0</v>
      </c>
      <c r="D107" s="9">
        <v>0</v>
      </c>
      <c r="E107" s="9">
        <f t="shared" si="6"/>
        <v>0</v>
      </c>
      <c r="F107" s="9">
        <v>0</v>
      </c>
      <c r="G107" s="9">
        <v>0</v>
      </c>
      <c r="H107" s="162">
        <f t="shared" si="7"/>
        <v>0</v>
      </c>
    </row>
    <row r="108" spans="2:8" ht="12.75">
      <c r="B108" s="189" t="s">
        <v>425</v>
      </c>
      <c r="C108" s="9">
        <v>0</v>
      </c>
      <c r="D108" s="9">
        <v>0</v>
      </c>
      <c r="E108" s="9">
        <f t="shared" si="6"/>
        <v>0</v>
      </c>
      <c r="F108" s="9">
        <v>0</v>
      </c>
      <c r="G108" s="9">
        <v>0</v>
      </c>
      <c r="H108" s="162">
        <f t="shared" si="7"/>
        <v>0</v>
      </c>
    </row>
    <row r="109" spans="2:8" ht="12.75">
      <c r="B109" s="189" t="s">
        <v>426</v>
      </c>
      <c r="C109" s="9">
        <v>0</v>
      </c>
      <c r="D109" s="9">
        <v>0</v>
      </c>
      <c r="E109" s="9">
        <f t="shared" si="6"/>
        <v>0</v>
      </c>
      <c r="F109" s="9">
        <v>0</v>
      </c>
      <c r="G109" s="9">
        <v>0</v>
      </c>
      <c r="H109" s="162">
        <f t="shared" si="7"/>
        <v>0</v>
      </c>
    </row>
    <row r="110" spans="2:8" ht="12.75">
      <c r="B110" s="189" t="s">
        <v>427</v>
      </c>
      <c r="C110" s="9">
        <v>0</v>
      </c>
      <c r="D110" s="9">
        <v>0</v>
      </c>
      <c r="E110" s="9">
        <f t="shared" si="6"/>
        <v>0</v>
      </c>
      <c r="F110" s="9">
        <v>0</v>
      </c>
      <c r="G110" s="9">
        <v>0</v>
      </c>
      <c r="H110" s="162">
        <f t="shared" si="7"/>
        <v>0</v>
      </c>
    </row>
    <row r="111" spans="2:8" ht="12.75">
      <c r="B111" s="189" t="s">
        <v>428</v>
      </c>
      <c r="C111" s="9">
        <v>0</v>
      </c>
      <c r="D111" s="9">
        <v>0</v>
      </c>
      <c r="E111" s="9">
        <f t="shared" si="6"/>
        <v>0</v>
      </c>
      <c r="F111" s="9">
        <v>0</v>
      </c>
      <c r="G111" s="9">
        <v>0</v>
      </c>
      <c r="H111" s="162">
        <f t="shared" si="7"/>
        <v>0</v>
      </c>
    </row>
    <row r="112" spans="2:8" ht="12.75">
      <c r="B112" s="189" t="s">
        <v>429</v>
      </c>
      <c r="C112" s="9">
        <v>0</v>
      </c>
      <c r="D112" s="9">
        <v>0</v>
      </c>
      <c r="E112" s="9">
        <f t="shared" si="6"/>
        <v>0</v>
      </c>
      <c r="F112" s="9">
        <v>0</v>
      </c>
      <c r="G112" s="9">
        <v>0</v>
      </c>
      <c r="H112" s="162">
        <f t="shared" si="7"/>
        <v>0</v>
      </c>
    </row>
    <row r="113" spans="2:8" ht="12.75">
      <c r="B113" s="189" t="s">
        <v>430</v>
      </c>
      <c r="C113" s="9">
        <v>0</v>
      </c>
      <c r="D113" s="9">
        <v>0</v>
      </c>
      <c r="E113" s="9">
        <f t="shared" si="6"/>
        <v>0</v>
      </c>
      <c r="F113" s="9">
        <v>0</v>
      </c>
      <c r="G113" s="9">
        <v>0</v>
      </c>
      <c r="H113" s="162">
        <f t="shared" si="7"/>
        <v>0</v>
      </c>
    </row>
    <row r="114" spans="2:8" ht="12.75">
      <c r="B114" s="189" t="s">
        <v>431</v>
      </c>
      <c r="C114" s="9">
        <v>0</v>
      </c>
      <c r="D114" s="9">
        <v>0</v>
      </c>
      <c r="E114" s="9">
        <f t="shared" si="6"/>
        <v>0</v>
      </c>
      <c r="F114" s="9">
        <v>0</v>
      </c>
      <c r="G114" s="9">
        <v>0</v>
      </c>
      <c r="H114" s="162">
        <f t="shared" si="7"/>
        <v>0</v>
      </c>
    </row>
    <row r="115" spans="2:8" ht="12.75">
      <c r="B115" s="189" t="s">
        <v>432</v>
      </c>
      <c r="C115" s="9">
        <v>0</v>
      </c>
      <c r="D115" s="9">
        <v>0</v>
      </c>
      <c r="E115" s="9">
        <f t="shared" si="6"/>
        <v>0</v>
      </c>
      <c r="F115" s="9">
        <v>0</v>
      </c>
      <c r="G115" s="9">
        <v>0</v>
      </c>
      <c r="H115" s="162">
        <f t="shared" si="7"/>
        <v>0</v>
      </c>
    </row>
    <row r="116" spans="2:8" ht="12.75">
      <c r="B116" s="189" t="s">
        <v>433</v>
      </c>
      <c r="C116" s="9">
        <v>0</v>
      </c>
      <c r="D116" s="9">
        <v>0</v>
      </c>
      <c r="E116" s="9">
        <f t="shared" si="6"/>
        <v>0</v>
      </c>
      <c r="F116" s="9">
        <v>0</v>
      </c>
      <c r="G116" s="9">
        <v>0</v>
      </c>
      <c r="H116" s="162">
        <f t="shared" si="7"/>
        <v>0</v>
      </c>
    </row>
    <row r="117" spans="2:8" ht="12.75">
      <c r="B117" s="189" t="s">
        <v>434</v>
      </c>
      <c r="C117" s="9">
        <v>0</v>
      </c>
      <c r="D117" s="9">
        <v>0</v>
      </c>
      <c r="E117" s="9">
        <f t="shared" si="6"/>
        <v>0</v>
      </c>
      <c r="F117" s="9">
        <v>0</v>
      </c>
      <c r="G117" s="9">
        <v>0</v>
      </c>
      <c r="H117" s="162">
        <f t="shared" si="7"/>
        <v>0</v>
      </c>
    </row>
    <row r="118" spans="2:8" ht="12.75">
      <c r="B118" s="189" t="s">
        <v>435</v>
      </c>
      <c r="C118" s="9">
        <v>0</v>
      </c>
      <c r="D118" s="9">
        <v>0</v>
      </c>
      <c r="E118" s="9">
        <f t="shared" si="6"/>
        <v>0</v>
      </c>
      <c r="F118" s="9">
        <v>0</v>
      </c>
      <c r="G118" s="9">
        <v>0</v>
      </c>
      <c r="H118" s="162">
        <f t="shared" si="7"/>
        <v>0</v>
      </c>
    </row>
    <row r="119" spans="2:8" ht="12.75">
      <c r="B119" s="189" t="s">
        <v>436</v>
      </c>
      <c r="C119" s="9">
        <v>0</v>
      </c>
      <c r="D119" s="9">
        <v>0</v>
      </c>
      <c r="E119" s="9">
        <f t="shared" si="6"/>
        <v>0</v>
      </c>
      <c r="F119" s="9">
        <v>0</v>
      </c>
      <c r="G119" s="9">
        <v>0</v>
      </c>
      <c r="H119" s="162">
        <f t="shared" si="7"/>
        <v>0</v>
      </c>
    </row>
    <row r="120" spans="2:8" ht="12.75">
      <c r="B120" s="189" t="s">
        <v>437</v>
      </c>
      <c r="C120" s="9">
        <v>0</v>
      </c>
      <c r="D120" s="9">
        <v>0</v>
      </c>
      <c r="E120" s="9">
        <f t="shared" si="6"/>
        <v>0</v>
      </c>
      <c r="F120" s="9">
        <v>0</v>
      </c>
      <c r="G120" s="9">
        <v>0</v>
      </c>
      <c r="H120" s="162">
        <f t="shared" si="7"/>
        <v>0</v>
      </c>
    </row>
    <row r="121" spans="2:8" ht="12.75">
      <c r="B121" s="189" t="s">
        <v>438</v>
      </c>
      <c r="C121" s="9">
        <v>0</v>
      </c>
      <c r="D121" s="9">
        <v>0</v>
      </c>
      <c r="E121" s="9">
        <f t="shared" si="6"/>
        <v>0</v>
      </c>
      <c r="F121" s="9">
        <v>0</v>
      </c>
      <c r="G121" s="9">
        <v>0</v>
      </c>
      <c r="H121" s="162">
        <f t="shared" si="7"/>
        <v>0</v>
      </c>
    </row>
    <row r="122" spans="2:8" ht="12.75">
      <c r="B122" s="189" t="s">
        <v>439</v>
      </c>
      <c r="C122" s="9">
        <v>0</v>
      </c>
      <c r="D122" s="9">
        <v>0</v>
      </c>
      <c r="E122" s="9">
        <f t="shared" si="6"/>
        <v>0</v>
      </c>
      <c r="F122" s="9">
        <v>0</v>
      </c>
      <c r="G122" s="9">
        <v>0</v>
      </c>
      <c r="H122" s="162">
        <f t="shared" si="7"/>
        <v>0</v>
      </c>
    </row>
    <row r="123" spans="2:8" ht="12.75">
      <c r="B123" s="189" t="s">
        <v>440</v>
      </c>
      <c r="C123" s="9">
        <v>0</v>
      </c>
      <c r="D123" s="9">
        <v>0</v>
      </c>
      <c r="E123" s="9">
        <f t="shared" si="6"/>
        <v>0</v>
      </c>
      <c r="F123" s="9">
        <v>0</v>
      </c>
      <c r="G123" s="9">
        <v>0</v>
      </c>
      <c r="H123" s="162">
        <f t="shared" si="7"/>
        <v>0</v>
      </c>
    </row>
    <row r="124" spans="2:8" ht="12.75">
      <c r="B124" s="189" t="s">
        <v>441</v>
      </c>
      <c r="C124" s="9">
        <v>0</v>
      </c>
      <c r="D124" s="9">
        <v>0</v>
      </c>
      <c r="E124" s="9">
        <f t="shared" si="6"/>
        <v>0</v>
      </c>
      <c r="F124" s="9">
        <v>0</v>
      </c>
      <c r="G124" s="9">
        <v>0</v>
      </c>
      <c r="H124" s="162">
        <f t="shared" si="7"/>
        <v>0</v>
      </c>
    </row>
    <row r="125" spans="2:8" ht="12.75">
      <c r="B125" s="189" t="s">
        <v>442</v>
      </c>
      <c r="C125" s="9">
        <v>0</v>
      </c>
      <c r="D125" s="9">
        <v>0</v>
      </c>
      <c r="E125" s="9">
        <f t="shared" si="6"/>
        <v>0</v>
      </c>
      <c r="F125" s="9">
        <v>0</v>
      </c>
      <c r="G125" s="9">
        <v>0</v>
      </c>
      <c r="H125" s="162">
        <f t="shared" si="7"/>
        <v>0</v>
      </c>
    </row>
    <row r="126" spans="2:8" ht="12.75">
      <c r="B126" s="189" t="s">
        <v>443</v>
      </c>
      <c r="C126" s="9">
        <v>0</v>
      </c>
      <c r="D126" s="9">
        <v>0</v>
      </c>
      <c r="E126" s="9">
        <f t="shared" si="6"/>
        <v>0</v>
      </c>
      <c r="F126" s="9">
        <v>0</v>
      </c>
      <c r="G126" s="9">
        <v>0</v>
      </c>
      <c r="H126" s="162">
        <f t="shared" si="7"/>
        <v>0</v>
      </c>
    </row>
    <row r="127" spans="2:8" ht="12.75">
      <c r="B127" s="189" t="s">
        <v>444</v>
      </c>
      <c r="C127" s="9">
        <v>0</v>
      </c>
      <c r="D127" s="9">
        <v>0</v>
      </c>
      <c r="E127" s="9">
        <f t="shared" si="6"/>
        <v>0</v>
      </c>
      <c r="F127" s="9">
        <v>0</v>
      </c>
      <c r="G127" s="9">
        <v>0</v>
      </c>
      <c r="H127" s="162">
        <f t="shared" si="7"/>
        <v>0</v>
      </c>
    </row>
    <row r="128" spans="2:8" ht="25.5">
      <c r="B128" s="189" t="s">
        <v>445</v>
      </c>
      <c r="C128" s="9">
        <v>0</v>
      </c>
      <c r="D128" s="9">
        <v>0</v>
      </c>
      <c r="E128" s="9">
        <f t="shared" si="6"/>
        <v>0</v>
      </c>
      <c r="F128" s="9">
        <v>0</v>
      </c>
      <c r="G128" s="9">
        <v>0</v>
      </c>
      <c r="H128" s="162">
        <f t="shared" si="7"/>
        <v>0</v>
      </c>
    </row>
    <row r="129" spans="2:8" ht="12.75">
      <c r="B129" s="189" t="s">
        <v>446</v>
      </c>
      <c r="C129" s="9">
        <v>0</v>
      </c>
      <c r="D129" s="9">
        <v>0</v>
      </c>
      <c r="E129" s="9">
        <f t="shared" si="6"/>
        <v>0</v>
      </c>
      <c r="F129" s="9">
        <v>0</v>
      </c>
      <c r="G129" s="9">
        <v>0</v>
      </c>
      <c r="H129" s="162">
        <f t="shared" si="7"/>
        <v>0</v>
      </c>
    </row>
    <row r="130" spans="2:8" ht="12.75">
      <c r="B130" s="189" t="s">
        <v>447</v>
      </c>
      <c r="C130" s="9">
        <v>0</v>
      </c>
      <c r="D130" s="9">
        <v>0</v>
      </c>
      <c r="E130" s="9">
        <f t="shared" si="6"/>
        <v>0</v>
      </c>
      <c r="F130" s="9">
        <v>0</v>
      </c>
      <c r="G130" s="9">
        <v>0</v>
      </c>
      <c r="H130" s="162">
        <f t="shared" si="7"/>
        <v>0</v>
      </c>
    </row>
    <row r="131" spans="2:8" ht="12.75">
      <c r="B131" s="189" t="s">
        <v>448</v>
      </c>
      <c r="C131" s="9">
        <v>0</v>
      </c>
      <c r="D131" s="9">
        <v>0</v>
      </c>
      <c r="E131" s="9">
        <f t="shared" si="6"/>
        <v>0</v>
      </c>
      <c r="F131" s="9">
        <v>0</v>
      </c>
      <c r="G131" s="9">
        <v>0</v>
      </c>
      <c r="H131" s="162">
        <f t="shared" si="7"/>
        <v>0</v>
      </c>
    </row>
    <row r="132" spans="2:8" ht="25.5">
      <c r="B132" s="189" t="s">
        <v>449</v>
      </c>
      <c r="C132" s="9">
        <v>0</v>
      </c>
      <c r="D132" s="9">
        <v>0</v>
      </c>
      <c r="E132" s="9">
        <f t="shared" si="6"/>
        <v>0</v>
      </c>
      <c r="F132" s="9">
        <v>0</v>
      </c>
      <c r="G132" s="9">
        <v>0</v>
      </c>
      <c r="H132" s="162">
        <f t="shared" si="7"/>
        <v>0</v>
      </c>
    </row>
    <row r="133" spans="2:8" ht="12.75">
      <c r="B133" s="189" t="s">
        <v>450</v>
      </c>
      <c r="C133" s="9">
        <v>0</v>
      </c>
      <c r="D133" s="9">
        <v>0</v>
      </c>
      <c r="E133" s="9">
        <f t="shared" si="6"/>
        <v>0</v>
      </c>
      <c r="F133" s="9">
        <v>0</v>
      </c>
      <c r="G133" s="9">
        <v>0</v>
      </c>
      <c r="H133" s="162">
        <f t="shared" si="7"/>
        <v>0</v>
      </c>
    </row>
    <row r="134" spans="2:8" ht="12.75">
      <c r="B134" s="189" t="s">
        <v>451</v>
      </c>
      <c r="C134" s="9">
        <v>0</v>
      </c>
      <c r="D134" s="9">
        <v>0</v>
      </c>
      <c r="E134" s="9">
        <f t="shared" si="6"/>
        <v>0</v>
      </c>
      <c r="F134" s="9">
        <v>0</v>
      </c>
      <c r="G134" s="9">
        <v>0</v>
      </c>
      <c r="H134" s="162">
        <f t="shared" si="7"/>
        <v>0</v>
      </c>
    </row>
    <row r="135" spans="2:8" ht="12.75">
      <c r="B135" s="189" t="s">
        <v>452</v>
      </c>
      <c r="C135" s="9">
        <v>0</v>
      </c>
      <c r="D135" s="9">
        <v>0</v>
      </c>
      <c r="E135" s="9">
        <f t="shared" si="6"/>
        <v>0</v>
      </c>
      <c r="F135" s="9">
        <v>0</v>
      </c>
      <c r="G135" s="9">
        <v>0</v>
      </c>
      <c r="H135" s="162">
        <f t="shared" si="7"/>
        <v>0</v>
      </c>
    </row>
    <row r="136" spans="2:8" ht="12.75">
      <c r="B136" s="189" t="s">
        <v>453</v>
      </c>
      <c r="C136" s="9">
        <v>0</v>
      </c>
      <c r="D136" s="9">
        <v>0</v>
      </c>
      <c r="E136" s="9">
        <f t="shared" si="6"/>
        <v>0</v>
      </c>
      <c r="F136" s="9">
        <v>0</v>
      </c>
      <c r="G136" s="9">
        <v>0</v>
      </c>
      <c r="H136" s="162">
        <f t="shared" si="7"/>
        <v>0</v>
      </c>
    </row>
    <row r="137" spans="2:8" ht="12.75">
      <c r="B137" s="189" t="s">
        <v>454</v>
      </c>
      <c r="C137" s="9">
        <v>0</v>
      </c>
      <c r="D137" s="9">
        <v>0</v>
      </c>
      <c r="E137" s="9">
        <f t="shared" si="6"/>
        <v>0</v>
      </c>
      <c r="F137" s="9">
        <v>0</v>
      </c>
      <c r="G137" s="9">
        <v>0</v>
      </c>
      <c r="H137" s="162">
        <f t="shared" si="7"/>
        <v>0</v>
      </c>
    </row>
    <row r="138" spans="2:8" ht="25.5">
      <c r="B138" s="189" t="s">
        <v>455</v>
      </c>
      <c r="C138" s="9">
        <v>0</v>
      </c>
      <c r="D138" s="9">
        <v>0</v>
      </c>
      <c r="E138" s="9">
        <f t="shared" si="6"/>
        <v>0</v>
      </c>
      <c r="F138" s="9">
        <v>0</v>
      </c>
      <c r="G138" s="9">
        <v>0</v>
      </c>
      <c r="H138" s="162">
        <f t="shared" si="7"/>
        <v>0</v>
      </c>
    </row>
    <row r="139" spans="2:8" ht="12.75">
      <c r="B139" s="189" t="s">
        <v>456</v>
      </c>
      <c r="C139" s="9">
        <v>0</v>
      </c>
      <c r="D139" s="9">
        <v>0</v>
      </c>
      <c r="E139" s="9">
        <f t="shared" si="6"/>
        <v>0</v>
      </c>
      <c r="F139" s="9">
        <v>0</v>
      </c>
      <c r="G139" s="9">
        <v>0</v>
      </c>
      <c r="H139" s="162">
        <f t="shared" si="7"/>
        <v>0</v>
      </c>
    </row>
    <row r="140" spans="2:8" ht="12.75">
      <c r="B140" s="189" t="s">
        <v>457</v>
      </c>
      <c r="C140" s="9">
        <v>0</v>
      </c>
      <c r="D140" s="9">
        <v>0</v>
      </c>
      <c r="E140" s="9">
        <f t="shared" si="6"/>
        <v>0</v>
      </c>
      <c r="F140" s="9">
        <v>0</v>
      </c>
      <c r="G140" s="9">
        <v>0</v>
      </c>
      <c r="H140" s="162">
        <f t="shared" si="7"/>
        <v>0</v>
      </c>
    </row>
    <row r="141" spans="2:8" ht="12.75">
      <c r="B141" s="189" t="s">
        <v>458</v>
      </c>
      <c r="C141" s="9">
        <v>0</v>
      </c>
      <c r="D141" s="9">
        <v>0</v>
      </c>
      <c r="E141" s="9">
        <f t="shared" si="6"/>
        <v>0</v>
      </c>
      <c r="F141" s="9">
        <v>0</v>
      </c>
      <c r="G141" s="9">
        <v>0</v>
      </c>
      <c r="H141" s="162">
        <f t="shared" si="7"/>
        <v>0</v>
      </c>
    </row>
    <row r="142" spans="2:8" ht="12.75">
      <c r="B142" s="189" t="s">
        <v>459</v>
      </c>
      <c r="C142" s="9">
        <v>0</v>
      </c>
      <c r="D142" s="9">
        <v>0</v>
      </c>
      <c r="E142" s="9">
        <f t="shared" si="6"/>
        <v>0</v>
      </c>
      <c r="F142" s="9">
        <v>0</v>
      </c>
      <c r="G142" s="9">
        <v>0</v>
      </c>
      <c r="H142" s="162">
        <f t="shared" si="7"/>
        <v>0</v>
      </c>
    </row>
    <row r="143" spans="2:8" ht="12.75">
      <c r="B143" s="189" t="s">
        <v>460</v>
      </c>
      <c r="C143" s="9">
        <v>0</v>
      </c>
      <c r="D143" s="9">
        <v>0</v>
      </c>
      <c r="E143" s="9">
        <f t="shared" si="6"/>
        <v>0</v>
      </c>
      <c r="F143" s="9">
        <v>0</v>
      </c>
      <c r="G143" s="9">
        <v>0</v>
      </c>
      <c r="H143" s="162">
        <f t="shared" si="7"/>
        <v>0</v>
      </c>
    </row>
    <row r="144" spans="2:8" ht="12.75">
      <c r="B144" s="189" t="s">
        <v>461</v>
      </c>
      <c r="C144" s="9">
        <v>0</v>
      </c>
      <c r="D144" s="9">
        <v>0</v>
      </c>
      <c r="E144" s="9">
        <f t="shared" si="6"/>
        <v>0</v>
      </c>
      <c r="F144" s="9">
        <v>0</v>
      </c>
      <c r="G144" s="9">
        <v>0</v>
      </c>
      <c r="H144" s="162">
        <f t="shared" si="7"/>
        <v>0</v>
      </c>
    </row>
    <row r="145" spans="2:8" ht="12.75">
      <c r="B145" s="189" t="s">
        <v>462</v>
      </c>
      <c r="C145" s="9">
        <v>88692176.68</v>
      </c>
      <c r="D145" s="9">
        <v>-11496818.1</v>
      </c>
      <c r="E145" s="9">
        <f t="shared" si="6"/>
        <v>77195358.58000001</v>
      </c>
      <c r="F145" s="9">
        <v>64696868.21</v>
      </c>
      <c r="G145" s="9">
        <v>63706648.66</v>
      </c>
      <c r="H145" s="162">
        <f t="shared" si="7"/>
        <v>12498490.370000012</v>
      </c>
    </row>
    <row r="146" spans="2:8" ht="12.75">
      <c r="B146" s="189" t="s">
        <v>463</v>
      </c>
      <c r="C146" s="9">
        <v>0</v>
      </c>
      <c r="D146" s="9">
        <v>9730067.03</v>
      </c>
      <c r="E146" s="9">
        <f aca="true" t="shared" si="8" ref="E146:E152">C146+D146</f>
        <v>9730067.03</v>
      </c>
      <c r="F146" s="9">
        <v>9569748.66</v>
      </c>
      <c r="G146" s="9">
        <v>9569748.66</v>
      </c>
      <c r="H146" s="162">
        <f aca="true" t="shared" si="9" ref="H146:H152">E146-F146</f>
        <v>160318.36999999918</v>
      </c>
    </row>
    <row r="147" spans="2:8" ht="12.75">
      <c r="B147" s="189" t="s">
        <v>464</v>
      </c>
      <c r="C147" s="9">
        <v>323431059.82</v>
      </c>
      <c r="D147" s="9">
        <v>-4943323.25</v>
      </c>
      <c r="E147" s="9">
        <f t="shared" si="8"/>
        <v>318487736.57</v>
      </c>
      <c r="F147" s="9">
        <v>313976950.87</v>
      </c>
      <c r="G147" s="9">
        <v>313659134.19</v>
      </c>
      <c r="H147" s="162">
        <f t="shared" si="9"/>
        <v>4510785.699999988</v>
      </c>
    </row>
    <row r="148" spans="2:8" ht="12.75">
      <c r="B148" s="189" t="s">
        <v>465</v>
      </c>
      <c r="C148" s="9">
        <v>0</v>
      </c>
      <c r="D148" s="9">
        <v>11267097.79</v>
      </c>
      <c r="E148" s="9">
        <f t="shared" si="8"/>
        <v>11267097.79</v>
      </c>
      <c r="F148" s="9">
        <v>11267097.34</v>
      </c>
      <c r="G148" s="9">
        <v>11267097.34</v>
      </c>
      <c r="H148" s="162">
        <f t="shared" si="9"/>
        <v>0.44999999925494194</v>
      </c>
    </row>
    <row r="149" spans="2:8" ht="12.75">
      <c r="B149" s="189" t="s">
        <v>466</v>
      </c>
      <c r="C149" s="9">
        <v>0</v>
      </c>
      <c r="D149" s="9">
        <v>0</v>
      </c>
      <c r="E149" s="9">
        <f t="shared" si="8"/>
        <v>0</v>
      </c>
      <c r="F149" s="9">
        <v>0</v>
      </c>
      <c r="G149" s="9">
        <v>0</v>
      </c>
      <c r="H149" s="162">
        <f t="shared" si="9"/>
        <v>0</v>
      </c>
    </row>
    <row r="150" spans="2:8" ht="12.75">
      <c r="B150" s="189" t="s">
        <v>467</v>
      </c>
      <c r="C150" s="9">
        <v>0</v>
      </c>
      <c r="D150" s="9">
        <v>474800</v>
      </c>
      <c r="E150" s="9">
        <f t="shared" si="8"/>
        <v>474800</v>
      </c>
      <c r="F150" s="9">
        <v>444992.14</v>
      </c>
      <c r="G150" s="9">
        <v>444992.14</v>
      </c>
      <c r="H150" s="162">
        <f t="shared" si="9"/>
        <v>29807.859999999986</v>
      </c>
    </row>
    <row r="151" spans="2:8" ht="12.75">
      <c r="B151" s="189" t="s">
        <v>468</v>
      </c>
      <c r="C151" s="9">
        <v>0</v>
      </c>
      <c r="D151" s="9">
        <v>200000</v>
      </c>
      <c r="E151" s="9">
        <f t="shared" si="8"/>
        <v>200000</v>
      </c>
      <c r="F151" s="9">
        <v>196143.91</v>
      </c>
      <c r="G151" s="9">
        <v>196143.91</v>
      </c>
      <c r="H151" s="162">
        <f t="shared" si="9"/>
        <v>3856.0899999999965</v>
      </c>
    </row>
    <row r="152" spans="2:8" ht="12.75">
      <c r="B152" s="189" t="s">
        <v>469</v>
      </c>
      <c r="C152" s="9">
        <v>0</v>
      </c>
      <c r="D152" s="9">
        <v>1999400</v>
      </c>
      <c r="E152" s="9">
        <f t="shared" si="8"/>
        <v>1999400</v>
      </c>
      <c r="F152" s="9">
        <v>845294.9</v>
      </c>
      <c r="G152" s="9">
        <v>845294.9</v>
      </c>
      <c r="H152" s="162">
        <f t="shared" si="9"/>
        <v>1154105.1</v>
      </c>
    </row>
    <row r="153" spans="2:8" ht="12.75">
      <c r="B153" s="189"/>
      <c r="C153" s="9"/>
      <c r="D153" s="9"/>
      <c r="E153" s="9"/>
      <c r="F153" s="9"/>
      <c r="G153" s="9"/>
      <c r="H153" s="162"/>
    </row>
    <row r="154" spans="2:8" ht="12.75">
      <c r="B154" s="185" t="s">
        <v>395</v>
      </c>
      <c r="C154" s="7">
        <f aca="true" t="shared" si="10" ref="C154:H154">C9+C81</f>
        <v>1554647587.9799998</v>
      </c>
      <c r="D154" s="7">
        <f t="shared" si="10"/>
        <v>259159340.76</v>
      </c>
      <c r="E154" s="7">
        <f t="shared" si="10"/>
        <v>1813806928.7400002</v>
      </c>
      <c r="F154" s="7">
        <f t="shared" si="10"/>
        <v>1595578152.4399998</v>
      </c>
      <c r="G154" s="7">
        <f t="shared" si="10"/>
        <v>1575926439.18</v>
      </c>
      <c r="H154" s="7">
        <f t="shared" si="10"/>
        <v>218228776.29999992</v>
      </c>
    </row>
    <row r="155" spans="2:8" ht="13.5" thickBot="1">
      <c r="B155" s="192"/>
      <c r="C155" s="19"/>
      <c r="D155" s="19"/>
      <c r="E155" s="19"/>
      <c r="F155" s="19"/>
      <c r="G155" s="19"/>
      <c r="H155" s="19"/>
    </row>
    <row r="156" ht="18" customHeight="1">
      <c r="B156" s="1" t="s">
        <v>396</v>
      </c>
    </row>
    <row r="1542" spans="2:8" ht="12.75">
      <c r="B1542" s="193"/>
      <c r="C1542" s="193"/>
      <c r="D1542" s="193"/>
      <c r="E1542" s="193"/>
      <c r="F1542" s="193"/>
      <c r="G1542" s="193"/>
      <c r="H1542" s="193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H18" sqref="H18"/>
    </sheetView>
  </sheetViews>
  <sheetFormatPr defaultColWidth="11.00390625" defaultRowHeight="15"/>
  <cols>
    <col min="1" max="1" width="52.8515625" style="1" customWidth="1"/>
    <col min="2" max="2" width="11.57421875" style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23" t="s">
        <v>120</v>
      </c>
      <c r="B2" s="24"/>
      <c r="C2" s="24"/>
      <c r="D2" s="24"/>
      <c r="E2" s="24"/>
      <c r="F2" s="24"/>
      <c r="G2" s="150"/>
    </row>
    <row r="3" spans="1:7" ht="12.75">
      <c r="A3" s="82" t="s">
        <v>314</v>
      </c>
      <c r="B3" s="83"/>
      <c r="C3" s="83"/>
      <c r="D3" s="83"/>
      <c r="E3" s="83"/>
      <c r="F3" s="83"/>
      <c r="G3" s="151"/>
    </row>
    <row r="4" spans="1:7" ht="12.75">
      <c r="A4" s="82" t="s">
        <v>471</v>
      </c>
      <c r="B4" s="83"/>
      <c r="C4" s="83"/>
      <c r="D4" s="83"/>
      <c r="E4" s="83"/>
      <c r="F4" s="83"/>
      <c r="G4" s="151"/>
    </row>
    <row r="5" spans="1:7" ht="12.75">
      <c r="A5" s="82" t="s">
        <v>125</v>
      </c>
      <c r="B5" s="83"/>
      <c r="C5" s="83"/>
      <c r="D5" s="83"/>
      <c r="E5" s="83"/>
      <c r="F5" s="83"/>
      <c r="G5" s="151"/>
    </row>
    <row r="6" spans="1:7" ht="13.5" thickBot="1">
      <c r="A6" s="85" t="s">
        <v>1</v>
      </c>
      <c r="B6" s="86"/>
      <c r="C6" s="86"/>
      <c r="D6" s="86"/>
      <c r="E6" s="86"/>
      <c r="F6" s="86"/>
      <c r="G6" s="152"/>
    </row>
    <row r="7" spans="1:7" ht="15.75" customHeight="1">
      <c r="A7" s="23" t="s">
        <v>2</v>
      </c>
      <c r="B7" s="178" t="s">
        <v>316</v>
      </c>
      <c r="C7" s="179"/>
      <c r="D7" s="179"/>
      <c r="E7" s="179"/>
      <c r="F7" s="180"/>
      <c r="G7" s="90" t="s">
        <v>317</v>
      </c>
    </row>
    <row r="8" spans="1:7" ht="15.75" customHeight="1" thickBot="1">
      <c r="A8" s="82"/>
      <c r="B8" s="29"/>
      <c r="C8" s="30"/>
      <c r="D8" s="30"/>
      <c r="E8" s="30"/>
      <c r="F8" s="31"/>
      <c r="G8" s="194"/>
    </row>
    <row r="9" spans="1:7" ht="26.25" thickBot="1">
      <c r="A9" s="85"/>
      <c r="B9" s="195" t="s">
        <v>207</v>
      </c>
      <c r="C9" s="22" t="s">
        <v>318</v>
      </c>
      <c r="D9" s="22" t="s">
        <v>319</v>
      </c>
      <c r="E9" s="22" t="s">
        <v>205</v>
      </c>
      <c r="F9" s="22" t="s">
        <v>224</v>
      </c>
      <c r="G9" s="92"/>
    </row>
    <row r="10" spans="1:7" ht="12.75">
      <c r="A10" s="196"/>
      <c r="B10" s="197"/>
      <c r="C10" s="197"/>
      <c r="D10" s="197"/>
      <c r="E10" s="197"/>
      <c r="F10" s="197"/>
      <c r="G10" s="197"/>
    </row>
    <row r="11" spans="1:7" ht="12.75">
      <c r="A11" s="198" t="s">
        <v>472</v>
      </c>
      <c r="B11" s="119">
        <f aca="true" t="shared" si="0" ref="B11:G11">B12+B22+B31+B42</f>
        <v>1142524350.48</v>
      </c>
      <c r="C11" s="119">
        <f t="shared" si="0"/>
        <v>251928117.29000002</v>
      </c>
      <c r="D11" s="119">
        <f t="shared" si="0"/>
        <v>1394452467.77</v>
      </c>
      <c r="E11" s="119">
        <f t="shared" si="0"/>
        <v>1194581056.41</v>
      </c>
      <c r="F11" s="119">
        <f t="shared" si="0"/>
        <v>1176237379.38</v>
      </c>
      <c r="G11" s="119">
        <f t="shared" si="0"/>
        <v>199871411.36</v>
      </c>
    </row>
    <row r="12" spans="1:7" ht="12.75">
      <c r="A12" s="198" t="s">
        <v>473</v>
      </c>
      <c r="B12" s="119">
        <f>SUM(B13:B20)</f>
        <v>787960036.96</v>
      </c>
      <c r="C12" s="119">
        <f>SUM(C13:C20)</f>
        <v>180531917.25000003</v>
      </c>
      <c r="D12" s="119">
        <f>SUM(D13:D20)</f>
        <v>968491954.21</v>
      </c>
      <c r="E12" s="119">
        <f>SUM(E13:E20)</f>
        <v>805820415.76</v>
      </c>
      <c r="F12" s="119">
        <f>SUM(F13:F20)</f>
        <v>795843780.43</v>
      </c>
      <c r="G12" s="119">
        <f>D12-E12</f>
        <v>162671538.45000005</v>
      </c>
    </row>
    <row r="13" spans="1:7" ht="12.75">
      <c r="A13" s="199" t="s">
        <v>474</v>
      </c>
      <c r="B13" s="117"/>
      <c r="C13" s="117"/>
      <c r="D13" s="117">
        <f>B13+C13</f>
        <v>0</v>
      </c>
      <c r="E13" s="117"/>
      <c r="F13" s="117"/>
      <c r="G13" s="117">
        <f aca="true" t="shared" si="1" ref="G13:G20">D13-E13</f>
        <v>0</v>
      </c>
    </row>
    <row r="14" spans="1:7" ht="12.75">
      <c r="A14" s="199" t="s">
        <v>475</v>
      </c>
      <c r="B14" s="117">
        <v>4736640.76</v>
      </c>
      <c r="C14" s="117">
        <v>272593.68</v>
      </c>
      <c r="D14" s="117">
        <f aca="true" t="shared" si="2" ref="D14:D20">B14+C14</f>
        <v>5009234.4399999995</v>
      </c>
      <c r="E14" s="117">
        <v>4939504.01</v>
      </c>
      <c r="F14" s="117">
        <v>4915886.01</v>
      </c>
      <c r="G14" s="117">
        <f t="shared" si="1"/>
        <v>69730.4299999997</v>
      </c>
    </row>
    <row r="15" spans="1:7" ht="12.75">
      <c r="A15" s="199" t="s">
        <v>476</v>
      </c>
      <c r="B15" s="117"/>
      <c r="C15" s="117"/>
      <c r="D15" s="117">
        <f t="shared" si="2"/>
        <v>0</v>
      </c>
      <c r="E15" s="117"/>
      <c r="F15" s="117"/>
      <c r="G15" s="117">
        <f t="shared" si="1"/>
        <v>0</v>
      </c>
    </row>
    <row r="16" spans="1:7" ht="12.75">
      <c r="A16" s="199" t="s">
        <v>477</v>
      </c>
      <c r="B16" s="117"/>
      <c r="C16" s="117"/>
      <c r="D16" s="117">
        <f t="shared" si="2"/>
        <v>0</v>
      </c>
      <c r="E16" s="117"/>
      <c r="F16" s="117"/>
      <c r="G16" s="117">
        <f t="shared" si="1"/>
        <v>0</v>
      </c>
    </row>
    <row r="17" spans="1:7" ht="12.75">
      <c r="A17" s="199" t="s">
        <v>478</v>
      </c>
      <c r="B17" s="117">
        <v>750241134.6</v>
      </c>
      <c r="C17" s="117">
        <v>186222292.52</v>
      </c>
      <c r="D17" s="117">
        <f t="shared" si="2"/>
        <v>936463427.12</v>
      </c>
      <c r="E17" s="117">
        <v>775307549.97</v>
      </c>
      <c r="F17" s="117">
        <v>765405567.65</v>
      </c>
      <c r="G17" s="117">
        <f t="shared" si="1"/>
        <v>161155877.14999998</v>
      </c>
    </row>
    <row r="18" spans="1:7" ht="12.75">
      <c r="A18" s="199" t="s">
        <v>479</v>
      </c>
      <c r="B18" s="117"/>
      <c r="C18" s="117"/>
      <c r="D18" s="117">
        <f t="shared" si="2"/>
        <v>0</v>
      </c>
      <c r="E18" s="117"/>
      <c r="F18" s="117"/>
      <c r="G18" s="117">
        <f t="shared" si="1"/>
        <v>0</v>
      </c>
    </row>
    <row r="19" spans="1:7" ht="12.75">
      <c r="A19" s="199" t="s">
        <v>480</v>
      </c>
      <c r="B19" s="117">
        <v>32928921.6</v>
      </c>
      <c r="C19" s="117">
        <v>-6037818.85</v>
      </c>
      <c r="D19" s="117">
        <f t="shared" si="2"/>
        <v>26891102.75</v>
      </c>
      <c r="E19" s="117">
        <v>25445341.88</v>
      </c>
      <c r="F19" s="117">
        <v>25394306.87</v>
      </c>
      <c r="G19" s="117">
        <f t="shared" si="1"/>
        <v>1445760.870000001</v>
      </c>
    </row>
    <row r="20" spans="1:7" ht="12.75">
      <c r="A20" s="199" t="s">
        <v>481</v>
      </c>
      <c r="B20" s="117">
        <v>53340</v>
      </c>
      <c r="C20" s="117">
        <v>74849.9</v>
      </c>
      <c r="D20" s="117">
        <f t="shared" si="2"/>
        <v>128189.9</v>
      </c>
      <c r="E20" s="117">
        <v>128019.9</v>
      </c>
      <c r="F20" s="117">
        <v>128019.9</v>
      </c>
      <c r="G20" s="117">
        <f t="shared" si="1"/>
        <v>170</v>
      </c>
    </row>
    <row r="21" spans="1:7" ht="12.75">
      <c r="A21" s="200"/>
      <c r="B21" s="117"/>
      <c r="C21" s="117"/>
      <c r="D21" s="117"/>
      <c r="E21" s="117"/>
      <c r="F21" s="117"/>
      <c r="G21" s="117"/>
    </row>
    <row r="22" spans="1:7" ht="12.75">
      <c r="A22" s="198" t="s">
        <v>482</v>
      </c>
      <c r="B22" s="119">
        <f>SUM(B23:B29)</f>
        <v>320118392.55</v>
      </c>
      <c r="C22" s="119">
        <f>SUM(C23:C29)</f>
        <v>69768238.66000001</v>
      </c>
      <c r="D22" s="119">
        <f>SUM(D23:D29)</f>
        <v>389886631.21</v>
      </c>
      <c r="E22" s="119">
        <f>SUM(E23:E29)</f>
        <v>353971293.19</v>
      </c>
      <c r="F22" s="119">
        <f>SUM(F23:F29)</f>
        <v>346007028.81</v>
      </c>
      <c r="G22" s="119">
        <f aca="true" t="shared" si="3" ref="G22:G29">D22-E22</f>
        <v>35915338.01999998</v>
      </c>
    </row>
    <row r="23" spans="1:7" ht="12.75">
      <c r="A23" s="199" t="s">
        <v>483</v>
      </c>
      <c r="B23" s="117">
        <v>139312501.64</v>
      </c>
      <c r="C23" s="117">
        <v>47463367.75</v>
      </c>
      <c r="D23" s="117">
        <f>B23+C23</f>
        <v>186775869.39</v>
      </c>
      <c r="E23" s="117">
        <v>153064964.7</v>
      </c>
      <c r="F23" s="117">
        <v>148840108.2</v>
      </c>
      <c r="G23" s="117">
        <f t="shared" si="3"/>
        <v>33710904.69</v>
      </c>
    </row>
    <row r="24" spans="1:7" ht="12.75">
      <c r="A24" s="199" t="s">
        <v>484</v>
      </c>
      <c r="B24" s="117">
        <v>111740085.28</v>
      </c>
      <c r="C24" s="117">
        <v>20318366.67</v>
      </c>
      <c r="D24" s="117">
        <f aca="true" t="shared" si="4" ref="D24:D29">B24+C24</f>
        <v>132058451.95</v>
      </c>
      <c r="E24" s="117">
        <v>131248108.17</v>
      </c>
      <c r="F24" s="117">
        <v>130066403.58</v>
      </c>
      <c r="G24" s="117">
        <f t="shared" si="3"/>
        <v>810343.7800000012</v>
      </c>
    </row>
    <row r="25" spans="1:7" ht="12.75">
      <c r="A25" s="199" t="s">
        <v>485</v>
      </c>
      <c r="B25" s="117">
        <v>23394331.29</v>
      </c>
      <c r="C25" s="117">
        <v>3728578.89</v>
      </c>
      <c r="D25" s="117">
        <f t="shared" si="4"/>
        <v>27122910.18</v>
      </c>
      <c r="E25" s="117">
        <v>26220644.01</v>
      </c>
      <c r="F25" s="117">
        <v>25848304.41</v>
      </c>
      <c r="G25" s="117">
        <f t="shared" si="3"/>
        <v>902266.1699999981</v>
      </c>
    </row>
    <row r="26" spans="1:7" ht="12.75">
      <c r="A26" s="199" t="s">
        <v>486</v>
      </c>
      <c r="B26" s="117">
        <v>24521731.45</v>
      </c>
      <c r="C26" s="117">
        <v>6244236.92</v>
      </c>
      <c r="D26" s="117">
        <f t="shared" si="4"/>
        <v>30765968.369999997</v>
      </c>
      <c r="E26" s="117">
        <v>30668953.6</v>
      </c>
      <c r="F26" s="117">
        <v>28564752.28</v>
      </c>
      <c r="G26" s="117">
        <f t="shared" si="3"/>
        <v>97014.76999999583</v>
      </c>
    </row>
    <row r="27" spans="1:7" ht="12.75">
      <c r="A27" s="199" t="s">
        <v>487</v>
      </c>
      <c r="B27" s="117"/>
      <c r="C27" s="117"/>
      <c r="D27" s="117">
        <f t="shared" si="4"/>
        <v>0</v>
      </c>
      <c r="E27" s="117"/>
      <c r="F27" s="117"/>
      <c r="G27" s="117">
        <f t="shared" si="3"/>
        <v>0</v>
      </c>
    </row>
    <row r="28" spans="1:7" ht="12.75">
      <c r="A28" s="199" t="s">
        <v>488</v>
      </c>
      <c r="B28" s="117">
        <v>4178393.22</v>
      </c>
      <c r="C28" s="117">
        <v>524548.56</v>
      </c>
      <c r="D28" s="117">
        <f t="shared" si="4"/>
        <v>4702941.78</v>
      </c>
      <c r="E28" s="117">
        <v>4599487.59</v>
      </c>
      <c r="F28" s="117">
        <v>4575869.59</v>
      </c>
      <c r="G28" s="117">
        <f t="shared" si="3"/>
        <v>103454.19000000041</v>
      </c>
    </row>
    <row r="29" spans="1:7" ht="12.75">
      <c r="A29" s="199" t="s">
        <v>489</v>
      </c>
      <c r="B29" s="117">
        <v>16971349.67</v>
      </c>
      <c r="C29" s="117">
        <v>-8510860.13</v>
      </c>
      <c r="D29" s="117">
        <f t="shared" si="4"/>
        <v>8460489.540000001</v>
      </c>
      <c r="E29" s="117">
        <v>8169135.12</v>
      </c>
      <c r="F29" s="117">
        <v>8111590.75</v>
      </c>
      <c r="G29" s="117">
        <f t="shared" si="3"/>
        <v>291354.42000000086</v>
      </c>
    </row>
    <row r="30" spans="1:7" ht="12.75">
      <c r="A30" s="200"/>
      <c r="B30" s="117"/>
      <c r="C30" s="117"/>
      <c r="D30" s="117"/>
      <c r="E30" s="117"/>
      <c r="F30" s="117"/>
      <c r="G30" s="117"/>
    </row>
    <row r="31" spans="1:7" ht="12.75">
      <c r="A31" s="198" t="s">
        <v>490</v>
      </c>
      <c r="B31" s="119">
        <f>SUM(B32:B40)</f>
        <v>34445920.97</v>
      </c>
      <c r="C31" s="119">
        <f>SUM(C32:C40)</f>
        <v>1627961.38</v>
      </c>
      <c r="D31" s="119">
        <f>SUM(D32:D40)</f>
        <v>36073882.35</v>
      </c>
      <c r="E31" s="119">
        <f>SUM(E32:E40)</f>
        <v>34789347.46</v>
      </c>
      <c r="F31" s="119">
        <f>SUM(F32:F40)</f>
        <v>34386570.14</v>
      </c>
      <c r="G31" s="119">
        <f aca="true" t="shared" si="5" ref="G31:G40">D31-E31</f>
        <v>1284534.8900000006</v>
      </c>
    </row>
    <row r="32" spans="1:7" ht="12.75">
      <c r="A32" s="199" t="s">
        <v>491</v>
      </c>
      <c r="B32" s="117">
        <v>27539317.48</v>
      </c>
      <c r="C32" s="117">
        <v>2297810.46</v>
      </c>
      <c r="D32" s="117">
        <f>B32+C32</f>
        <v>29837127.94</v>
      </c>
      <c r="E32" s="117">
        <v>28617837.82</v>
      </c>
      <c r="F32" s="117">
        <v>28267226.52</v>
      </c>
      <c r="G32" s="117">
        <f t="shared" si="5"/>
        <v>1219290.120000001</v>
      </c>
    </row>
    <row r="33" spans="1:7" ht="12.75">
      <c r="A33" s="199" t="s">
        <v>492</v>
      </c>
      <c r="B33" s="117"/>
      <c r="C33" s="117"/>
      <c r="D33" s="117">
        <f aca="true" t="shared" si="6" ref="D33:D40">B33+C33</f>
        <v>0</v>
      </c>
      <c r="E33" s="117"/>
      <c r="F33" s="117"/>
      <c r="G33" s="117">
        <f t="shared" si="5"/>
        <v>0</v>
      </c>
    </row>
    <row r="34" spans="1:7" ht="12.75">
      <c r="A34" s="199" t="s">
        <v>493</v>
      </c>
      <c r="B34" s="117"/>
      <c r="C34" s="117"/>
      <c r="D34" s="117">
        <f t="shared" si="6"/>
        <v>0</v>
      </c>
      <c r="E34" s="117"/>
      <c r="F34" s="117"/>
      <c r="G34" s="117">
        <f t="shared" si="5"/>
        <v>0</v>
      </c>
    </row>
    <row r="35" spans="1:7" ht="12.75">
      <c r="A35" s="199" t="s">
        <v>494</v>
      </c>
      <c r="B35" s="117"/>
      <c r="C35" s="117"/>
      <c r="D35" s="117">
        <f t="shared" si="6"/>
        <v>0</v>
      </c>
      <c r="E35" s="117"/>
      <c r="F35" s="117"/>
      <c r="G35" s="117">
        <f t="shared" si="5"/>
        <v>0</v>
      </c>
    </row>
    <row r="36" spans="1:7" ht="12.75">
      <c r="A36" s="199" t="s">
        <v>495</v>
      </c>
      <c r="B36" s="117"/>
      <c r="C36" s="117"/>
      <c r="D36" s="117">
        <f t="shared" si="6"/>
        <v>0</v>
      </c>
      <c r="E36" s="117"/>
      <c r="F36" s="117"/>
      <c r="G36" s="117">
        <f t="shared" si="5"/>
        <v>0</v>
      </c>
    </row>
    <row r="37" spans="1:7" ht="12.75">
      <c r="A37" s="199" t="s">
        <v>496</v>
      </c>
      <c r="B37" s="117"/>
      <c r="C37" s="117"/>
      <c r="D37" s="117">
        <f t="shared" si="6"/>
        <v>0</v>
      </c>
      <c r="E37" s="117"/>
      <c r="F37" s="117"/>
      <c r="G37" s="117">
        <f t="shared" si="5"/>
        <v>0</v>
      </c>
    </row>
    <row r="38" spans="1:7" ht="12.75">
      <c r="A38" s="199" t="s">
        <v>497</v>
      </c>
      <c r="B38" s="117"/>
      <c r="C38" s="117"/>
      <c r="D38" s="117">
        <f t="shared" si="6"/>
        <v>0</v>
      </c>
      <c r="E38" s="117"/>
      <c r="F38" s="117"/>
      <c r="G38" s="117">
        <f t="shared" si="5"/>
        <v>0</v>
      </c>
    </row>
    <row r="39" spans="1:7" ht="12.75">
      <c r="A39" s="199" t="s">
        <v>498</v>
      </c>
      <c r="B39" s="117">
        <v>6906603.49</v>
      </c>
      <c r="C39" s="117">
        <v>-669849.08</v>
      </c>
      <c r="D39" s="117">
        <f t="shared" si="6"/>
        <v>6236754.41</v>
      </c>
      <c r="E39" s="117">
        <v>6171509.64</v>
      </c>
      <c r="F39" s="117">
        <v>6119343.62</v>
      </c>
      <c r="G39" s="117">
        <f t="shared" si="5"/>
        <v>65244.770000000484</v>
      </c>
    </row>
    <row r="40" spans="1:7" ht="12.75">
      <c r="A40" s="199" t="s">
        <v>499</v>
      </c>
      <c r="B40" s="117"/>
      <c r="C40" s="117"/>
      <c r="D40" s="117">
        <f t="shared" si="6"/>
        <v>0</v>
      </c>
      <c r="E40" s="117"/>
      <c r="F40" s="117"/>
      <c r="G40" s="117">
        <f t="shared" si="5"/>
        <v>0</v>
      </c>
    </row>
    <row r="41" spans="1:7" ht="12.75">
      <c r="A41" s="200"/>
      <c r="B41" s="117"/>
      <c r="C41" s="117"/>
      <c r="D41" s="117"/>
      <c r="E41" s="117"/>
      <c r="F41" s="117"/>
      <c r="G41" s="117"/>
    </row>
    <row r="42" spans="1:7" ht="12.75">
      <c r="A42" s="198" t="s">
        <v>500</v>
      </c>
      <c r="B42" s="119">
        <f>SUM(B43:B46)</f>
        <v>0</v>
      </c>
      <c r="C42" s="119">
        <f>SUM(C43:C46)</f>
        <v>0</v>
      </c>
      <c r="D42" s="119">
        <f>SUM(D43:D46)</f>
        <v>0</v>
      </c>
      <c r="E42" s="119">
        <f>SUM(E43:E46)</f>
        <v>0</v>
      </c>
      <c r="F42" s="119">
        <f>SUM(F43:F46)</f>
        <v>0</v>
      </c>
      <c r="G42" s="119">
        <f>D42-E42</f>
        <v>0</v>
      </c>
    </row>
    <row r="43" spans="1:7" ht="12.75">
      <c r="A43" s="199" t="s">
        <v>501</v>
      </c>
      <c r="B43" s="117"/>
      <c r="C43" s="117"/>
      <c r="D43" s="117">
        <f>B43+C43</f>
        <v>0</v>
      </c>
      <c r="E43" s="117"/>
      <c r="F43" s="117"/>
      <c r="G43" s="117">
        <f>D43-E43</f>
        <v>0</v>
      </c>
    </row>
    <row r="44" spans="1:7" ht="25.5">
      <c r="A44" s="10" t="s">
        <v>502</v>
      </c>
      <c r="B44" s="117"/>
      <c r="C44" s="117"/>
      <c r="D44" s="117">
        <f>B44+C44</f>
        <v>0</v>
      </c>
      <c r="E44" s="117"/>
      <c r="F44" s="117"/>
      <c r="G44" s="117">
        <f>D44-E44</f>
        <v>0</v>
      </c>
    </row>
    <row r="45" spans="1:7" ht="12.75">
      <c r="A45" s="199" t="s">
        <v>503</v>
      </c>
      <c r="B45" s="117"/>
      <c r="C45" s="117"/>
      <c r="D45" s="117">
        <f>B45+C45</f>
        <v>0</v>
      </c>
      <c r="E45" s="117"/>
      <c r="F45" s="117"/>
      <c r="G45" s="117">
        <f>D45-E45</f>
        <v>0</v>
      </c>
    </row>
    <row r="46" spans="1:7" ht="12.75">
      <c r="A46" s="199" t="s">
        <v>504</v>
      </c>
      <c r="B46" s="117"/>
      <c r="C46" s="117"/>
      <c r="D46" s="117">
        <f>B46+C46</f>
        <v>0</v>
      </c>
      <c r="E46" s="117"/>
      <c r="F46" s="117"/>
      <c r="G46" s="117">
        <f>D46-E46</f>
        <v>0</v>
      </c>
    </row>
    <row r="47" spans="1:7" ht="12.75">
      <c r="A47" s="200"/>
      <c r="B47" s="117"/>
      <c r="C47" s="117"/>
      <c r="D47" s="117"/>
      <c r="E47" s="117"/>
      <c r="F47" s="117"/>
      <c r="G47" s="117"/>
    </row>
    <row r="48" spans="1:7" ht="12.75">
      <c r="A48" s="198" t="s">
        <v>505</v>
      </c>
      <c r="B48" s="119">
        <f>B49+B59+B68+B79</f>
        <v>412123237.5</v>
      </c>
      <c r="C48" s="119">
        <f>C49+C59+C68+C79</f>
        <v>7231223.469999999</v>
      </c>
      <c r="D48" s="119">
        <f>D49+D59+D68+D79</f>
        <v>419354460.96999997</v>
      </c>
      <c r="E48" s="119">
        <f>E49+E59+E68+E79</f>
        <v>400997096.03</v>
      </c>
      <c r="F48" s="119">
        <f>F49+F59+F68+F79</f>
        <v>399689059.8</v>
      </c>
      <c r="G48" s="119">
        <f aca="true" t="shared" si="7" ref="G48:G83">D48-E48</f>
        <v>18357364.939999998</v>
      </c>
    </row>
    <row r="49" spans="1:7" ht="12.75">
      <c r="A49" s="198" t="s">
        <v>473</v>
      </c>
      <c r="B49" s="119">
        <f>SUM(B50:B57)</f>
        <v>243401636.12</v>
      </c>
      <c r="C49" s="119">
        <f>SUM(C50:C57)</f>
        <v>-7595404.42</v>
      </c>
      <c r="D49" s="119">
        <f>SUM(D50:D57)</f>
        <v>235806231.7</v>
      </c>
      <c r="E49" s="119">
        <f>SUM(E50:E57)</f>
        <v>234051935.28</v>
      </c>
      <c r="F49" s="119">
        <f>SUM(F50:F57)</f>
        <v>233734118.60000002</v>
      </c>
      <c r="G49" s="119">
        <f t="shared" si="7"/>
        <v>1754296.419999987</v>
      </c>
    </row>
    <row r="50" spans="1:7" ht="12.75">
      <c r="A50" s="199" t="s">
        <v>474</v>
      </c>
      <c r="B50" s="117"/>
      <c r="C50" s="117"/>
      <c r="D50" s="117">
        <f>B50+C50</f>
        <v>0</v>
      </c>
      <c r="E50" s="117"/>
      <c r="F50" s="117"/>
      <c r="G50" s="117">
        <f t="shared" si="7"/>
        <v>0</v>
      </c>
    </row>
    <row r="51" spans="1:7" ht="12.75">
      <c r="A51" s="199" t="s">
        <v>475</v>
      </c>
      <c r="B51" s="117"/>
      <c r="C51" s="117"/>
      <c r="D51" s="117">
        <f aca="true" t="shared" si="8" ref="D51:D57">B51+C51</f>
        <v>0</v>
      </c>
      <c r="E51" s="117"/>
      <c r="F51" s="117"/>
      <c r="G51" s="117">
        <f t="shared" si="7"/>
        <v>0</v>
      </c>
    </row>
    <row r="52" spans="1:7" ht="12.75">
      <c r="A52" s="199" t="s">
        <v>476</v>
      </c>
      <c r="B52" s="117"/>
      <c r="C52" s="117"/>
      <c r="D52" s="117">
        <f t="shared" si="8"/>
        <v>0</v>
      </c>
      <c r="E52" s="117"/>
      <c r="F52" s="117"/>
      <c r="G52" s="117">
        <f t="shared" si="7"/>
        <v>0</v>
      </c>
    </row>
    <row r="53" spans="1:7" ht="12.75">
      <c r="A53" s="199" t="s">
        <v>477</v>
      </c>
      <c r="B53" s="117"/>
      <c r="C53" s="117"/>
      <c r="D53" s="117">
        <f t="shared" si="8"/>
        <v>0</v>
      </c>
      <c r="E53" s="117"/>
      <c r="F53" s="117"/>
      <c r="G53" s="117">
        <f t="shared" si="7"/>
        <v>0</v>
      </c>
    </row>
    <row r="54" spans="1:7" ht="12.75">
      <c r="A54" s="199" t="s">
        <v>478</v>
      </c>
      <c r="B54" s="117">
        <v>116160766.3</v>
      </c>
      <c r="C54" s="117">
        <v>117087.13</v>
      </c>
      <c r="D54" s="117">
        <f t="shared" si="8"/>
        <v>116277853.42999999</v>
      </c>
      <c r="E54" s="117">
        <v>116277852.43</v>
      </c>
      <c r="F54" s="117">
        <v>116277852.43</v>
      </c>
      <c r="G54" s="117">
        <f t="shared" si="7"/>
        <v>0.9999999850988388</v>
      </c>
    </row>
    <row r="55" spans="1:7" ht="12.75">
      <c r="A55" s="199" t="s">
        <v>479</v>
      </c>
      <c r="B55" s="117"/>
      <c r="C55" s="117"/>
      <c r="D55" s="117">
        <f t="shared" si="8"/>
        <v>0</v>
      </c>
      <c r="E55" s="117"/>
      <c r="F55" s="117"/>
      <c r="G55" s="117">
        <f t="shared" si="7"/>
        <v>0</v>
      </c>
    </row>
    <row r="56" spans="1:7" ht="12.75">
      <c r="A56" s="199" t="s">
        <v>480</v>
      </c>
      <c r="B56" s="117">
        <v>127240869.82</v>
      </c>
      <c r="C56" s="117">
        <v>-7712491.55</v>
      </c>
      <c r="D56" s="117">
        <f t="shared" si="8"/>
        <v>119528378.27</v>
      </c>
      <c r="E56" s="117">
        <v>117774082.85</v>
      </c>
      <c r="F56" s="117">
        <v>117456266.17</v>
      </c>
      <c r="G56" s="117">
        <f t="shared" si="7"/>
        <v>1754295.4200000018</v>
      </c>
    </row>
    <row r="57" spans="1:7" ht="12.75">
      <c r="A57" s="199" t="s">
        <v>481</v>
      </c>
      <c r="B57" s="117"/>
      <c r="C57" s="117"/>
      <c r="D57" s="117">
        <f t="shared" si="8"/>
        <v>0</v>
      </c>
      <c r="E57" s="117"/>
      <c r="F57" s="117"/>
      <c r="G57" s="117">
        <f t="shared" si="7"/>
        <v>0</v>
      </c>
    </row>
    <row r="58" spans="1:7" ht="12.75">
      <c r="A58" s="200"/>
      <c r="B58" s="117"/>
      <c r="C58" s="117"/>
      <c r="D58" s="117"/>
      <c r="E58" s="117"/>
      <c r="F58" s="117"/>
      <c r="G58" s="117"/>
    </row>
    <row r="59" spans="1:7" ht="12.75">
      <c r="A59" s="198" t="s">
        <v>482</v>
      </c>
      <c r="B59" s="119">
        <f>SUM(B60:B66)</f>
        <v>163133994.25</v>
      </c>
      <c r="C59" s="119">
        <f>SUM(C60:C66)</f>
        <v>16866201.58</v>
      </c>
      <c r="D59" s="119">
        <f>SUM(D60:D66)</f>
        <v>180000195.83</v>
      </c>
      <c r="E59" s="119">
        <f>SUM(E60:E66)</f>
        <v>164494161.04</v>
      </c>
      <c r="F59" s="119">
        <f>SUM(F60:F66)</f>
        <v>164196458.2</v>
      </c>
      <c r="G59" s="119">
        <f t="shared" si="7"/>
        <v>15506034.790000021</v>
      </c>
    </row>
    <row r="60" spans="1:7" ht="12.75">
      <c r="A60" s="199" t="s">
        <v>483</v>
      </c>
      <c r="B60" s="117">
        <v>42042261.84</v>
      </c>
      <c r="C60" s="117">
        <v>-9838177.73</v>
      </c>
      <c r="D60" s="117">
        <f>B60+C60</f>
        <v>32204084.110000003</v>
      </c>
      <c r="E60" s="117">
        <v>30999581.45</v>
      </c>
      <c r="F60" s="117">
        <v>30872298.63</v>
      </c>
      <c r="G60" s="117">
        <f t="shared" si="7"/>
        <v>1204502.6600000039</v>
      </c>
    </row>
    <row r="61" spans="1:7" ht="12.75">
      <c r="A61" s="199" t="s">
        <v>484</v>
      </c>
      <c r="B61" s="117">
        <v>121091732.41</v>
      </c>
      <c r="C61" s="117">
        <v>26504379.31</v>
      </c>
      <c r="D61" s="117">
        <f aca="true" t="shared" si="9" ref="D61:D66">B61+C61</f>
        <v>147596111.72</v>
      </c>
      <c r="E61" s="117">
        <v>133298435.68</v>
      </c>
      <c r="F61" s="117">
        <v>133128015.66</v>
      </c>
      <c r="G61" s="117">
        <f t="shared" si="7"/>
        <v>14297676.039999992</v>
      </c>
    </row>
    <row r="62" spans="1:7" ht="12.75">
      <c r="A62" s="199" t="s">
        <v>485</v>
      </c>
      <c r="B62" s="117"/>
      <c r="C62" s="117"/>
      <c r="D62" s="117">
        <f t="shared" si="9"/>
        <v>0</v>
      </c>
      <c r="E62" s="117"/>
      <c r="F62" s="117"/>
      <c r="G62" s="117">
        <f t="shared" si="7"/>
        <v>0</v>
      </c>
    </row>
    <row r="63" spans="1:7" ht="12.75">
      <c r="A63" s="199" t="s">
        <v>486</v>
      </c>
      <c r="B63" s="117"/>
      <c r="C63" s="117"/>
      <c r="D63" s="117">
        <f t="shared" si="9"/>
        <v>0</v>
      </c>
      <c r="E63" s="117"/>
      <c r="F63" s="117"/>
      <c r="G63" s="117">
        <f t="shared" si="7"/>
        <v>0</v>
      </c>
    </row>
    <row r="64" spans="1:7" ht="12.75">
      <c r="A64" s="199" t="s">
        <v>487</v>
      </c>
      <c r="B64" s="117"/>
      <c r="C64" s="117"/>
      <c r="D64" s="117">
        <f t="shared" si="9"/>
        <v>0</v>
      </c>
      <c r="E64" s="117"/>
      <c r="F64" s="117"/>
      <c r="G64" s="117">
        <f t="shared" si="7"/>
        <v>0</v>
      </c>
    </row>
    <row r="65" spans="1:7" ht="12.75">
      <c r="A65" s="199" t="s">
        <v>488</v>
      </c>
      <c r="B65" s="117"/>
      <c r="C65" s="117"/>
      <c r="D65" s="117">
        <f t="shared" si="9"/>
        <v>0</v>
      </c>
      <c r="E65" s="117"/>
      <c r="F65" s="117"/>
      <c r="G65" s="117">
        <f t="shared" si="7"/>
        <v>0</v>
      </c>
    </row>
    <row r="66" spans="1:7" ht="12.75">
      <c r="A66" s="199" t="s">
        <v>489</v>
      </c>
      <c r="B66" s="117">
        <v>0</v>
      </c>
      <c r="C66" s="117">
        <v>200000</v>
      </c>
      <c r="D66" s="117">
        <f t="shared" si="9"/>
        <v>200000</v>
      </c>
      <c r="E66" s="117">
        <v>196143.91</v>
      </c>
      <c r="F66" s="117">
        <v>196143.91</v>
      </c>
      <c r="G66" s="117">
        <f t="shared" si="7"/>
        <v>3856.0899999999965</v>
      </c>
    </row>
    <row r="67" spans="1:7" ht="12.75">
      <c r="A67" s="200"/>
      <c r="B67" s="117"/>
      <c r="C67" s="117"/>
      <c r="D67" s="117"/>
      <c r="E67" s="117"/>
      <c r="F67" s="117"/>
      <c r="G67" s="117"/>
    </row>
    <row r="68" spans="1:7" ht="12.75">
      <c r="A68" s="198" t="s">
        <v>490</v>
      </c>
      <c r="B68" s="119">
        <f>SUM(B69:B77)</f>
        <v>5587607.13</v>
      </c>
      <c r="C68" s="119">
        <f>SUM(C69:C77)</f>
        <v>-2039573.69</v>
      </c>
      <c r="D68" s="119">
        <f>SUM(D69:D77)</f>
        <v>3548033.44</v>
      </c>
      <c r="E68" s="119">
        <f>SUM(E69:E77)</f>
        <v>2450999.71</v>
      </c>
      <c r="F68" s="119">
        <f>SUM(F69:F77)</f>
        <v>1758483</v>
      </c>
      <c r="G68" s="119">
        <f t="shared" si="7"/>
        <v>1097033.73</v>
      </c>
    </row>
    <row r="69" spans="1:7" ht="12.75">
      <c r="A69" s="199" t="s">
        <v>491</v>
      </c>
      <c r="B69" s="117">
        <v>3813763.6</v>
      </c>
      <c r="C69" s="117">
        <v>-265730.16</v>
      </c>
      <c r="D69" s="117">
        <f>B69+C69</f>
        <v>3548033.44</v>
      </c>
      <c r="E69" s="117">
        <v>2450999.71</v>
      </c>
      <c r="F69" s="117">
        <v>1758483</v>
      </c>
      <c r="G69" s="117">
        <f t="shared" si="7"/>
        <v>1097033.73</v>
      </c>
    </row>
    <row r="70" spans="1:7" ht="12.75">
      <c r="A70" s="199" t="s">
        <v>492</v>
      </c>
      <c r="B70" s="117"/>
      <c r="C70" s="117"/>
      <c r="D70" s="117">
        <f aca="true" t="shared" si="10" ref="D70:D77">B70+C70</f>
        <v>0</v>
      </c>
      <c r="E70" s="117"/>
      <c r="F70" s="117"/>
      <c r="G70" s="117">
        <f t="shared" si="7"/>
        <v>0</v>
      </c>
    </row>
    <row r="71" spans="1:7" ht="12.75">
      <c r="A71" s="199" t="s">
        <v>493</v>
      </c>
      <c r="B71" s="117"/>
      <c r="C71" s="117"/>
      <c r="D71" s="117">
        <f t="shared" si="10"/>
        <v>0</v>
      </c>
      <c r="E71" s="117"/>
      <c r="F71" s="117"/>
      <c r="G71" s="117">
        <f t="shared" si="7"/>
        <v>0</v>
      </c>
    </row>
    <row r="72" spans="1:7" ht="12.75">
      <c r="A72" s="199" t="s">
        <v>494</v>
      </c>
      <c r="B72" s="117"/>
      <c r="C72" s="117"/>
      <c r="D72" s="117">
        <f t="shared" si="10"/>
        <v>0</v>
      </c>
      <c r="E72" s="117"/>
      <c r="F72" s="117"/>
      <c r="G72" s="117">
        <f t="shared" si="7"/>
        <v>0</v>
      </c>
    </row>
    <row r="73" spans="1:7" ht="12.75">
      <c r="A73" s="199" t="s">
        <v>495</v>
      </c>
      <c r="B73" s="117"/>
      <c r="C73" s="117"/>
      <c r="D73" s="117">
        <f t="shared" si="10"/>
        <v>0</v>
      </c>
      <c r="E73" s="117"/>
      <c r="F73" s="117"/>
      <c r="G73" s="117">
        <f t="shared" si="7"/>
        <v>0</v>
      </c>
    </row>
    <row r="74" spans="1:7" ht="12.75">
      <c r="A74" s="199" t="s">
        <v>496</v>
      </c>
      <c r="B74" s="117"/>
      <c r="C74" s="117"/>
      <c r="D74" s="117">
        <f t="shared" si="10"/>
        <v>0</v>
      </c>
      <c r="E74" s="117"/>
      <c r="F74" s="117"/>
      <c r="G74" s="117">
        <f t="shared" si="7"/>
        <v>0</v>
      </c>
    </row>
    <row r="75" spans="1:7" ht="12.75">
      <c r="A75" s="199" t="s">
        <v>497</v>
      </c>
      <c r="B75" s="117"/>
      <c r="C75" s="117"/>
      <c r="D75" s="117">
        <f t="shared" si="10"/>
        <v>0</v>
      </c>
      <c r="E75" s="117"/>
      <c r="F75" s="117"/>
      <c r="G75" s="117">
        <f t="shared" si="7"/>
        <v>0</v>
      </c>
    </row>
    <row r="76" spans="1:7" ht="12.75">
      <c r="A76" s="199" t="s">
        <v>498</v>
      </c>
      <c r="B76" s="117">
        <v>1773843.53</v>
      </c>
      <c r="C76" s="117">
        <v>-1773843.53</v>
      </c>
      <c r="D76" s="117">
        <f t="shared" si="10"/>
        <v>0</v>
      </c>
      <c r="E76" s="117">
        <v>0</v>
      </c>
      <c r="F76" s="117">
        <v>0</v>
      </c>
      <c r="G76" s="117">
        <f t="shared" si="7"/>
        <v>0</v>
      </c>
    </row>
    <row r="77" spans="1:7" ht="12.75">
      <c r="A77" s="201" t="s">
        <v>499</v>
      </c>
      <c r="B77" s="146"/>
      <c r="C77" s="146"/>
      <c r="D77" s="146">
        <f t="shared" si="10"/>
        <v>0</v>
      </c>
      <c r="E77" s="146"/>
      <c r="F77" s="146"/>
      <c r="G77" s="146">
        <f t="shared" si="7"/>
        <v>0</v>
      </c>
    </row>
    <row r="78" spans="1:7" ht="12.75">
      <c r="A78" s="200"/>
      <c r="B78" s="117"/>
      <c r="C78" s="117"/>
      <c r="D78" s="117"/>
      <c r="E78" s="117"/>
      <c r="F78" s="117"/>
      <c r="G78" s="117"/>
    </row>
    <row r="79" spans="1:7" ht="12.75">
      <c r="A79" s="198" t="s">
        <v>500</v>
      </c>
      <c r="B79" s="119">
        <f>SUM(B80:B83)</f>
        <v>0</v>
      </c>
      <c r="C79" s="119">
        <f>SUM(C80:C83)</f>
        <v>0</v>
      </c>
      <c r="D79" s="119">
        <f>SUM(D80:D83)</f>
        <v>0</v>
      </c>
      <c r="E79" s="119">
        <f>SUM(E80:E83)</f>
        <v>0</v>
      </c>
      <c r="F79" s="119">
        <f>SUM(F80:F83)</f>
        <v>0</v>
      </c>
      <c r="G79" s="119">
        <f t="shared" si="7"/>
        <v>0</v>
      </c>
    </row>
    <row r="80" spans="1:7" ht="12.75">
      <c r="A80" s="199" t="s">
        <v>501</v>
      </c>
      <c r="B80" s="117"/>
      <c r="C80" s="117"/>
      <c r="D80" s="117">
        <f>B80+C80</f>
        <v>0</v>
      </c>
      <c r="E80" s="117"/>
      <c r="F80" s="117"/>
      <c r="G80" s="117">
        <f t="shared" si="7"/>
        <v>0</v>
      </c>
    </row>
    <row r="81" spans="1:7" ht="25.5">
      <c r="A81" s="10" t="s">
        <v>502</v>
      </c>
      <c r="B81" s="117"/>
      <c r="C81" s="117"/>
      <c r="D81" s="117">
        <f>B81+C81</f>
        <v>0</v>
      </c>
      <c r="E81" s="117"/>
      <c r="F81" s="117"/>
      <c r="G81" s="117">
        <f t="shared" si="7"/>
        <v>0</v>
      </c>
    </row>
    <row r="82" spans="1:7" ht="12.75">
      <c r="A82" s="199" t="s">
        <v>503</v>
      </c>
      <c r="B82" s="117"/>
      <c r="C82" s="117"/>
      <c r="D82" s="117">
        <f>B82+C82</f>
        <v>0</v>
      </c>
      <c r="E82" s="117"/>
      <c r="F82" s="117"/>
      <c r="G82" s="117">
        <f t="shared" si="7"/>
        <v>0</v>
      </c>
    </row>
    <row r="83" spans="1:7" ht="12.75">
      <c r="A83" s="199" t="s">
        <v>504</v>
      </c>
      <c r="B83" s="117"/>
      <c r="C83" s="117"/>
      <c r="D83" s="117">
        <f>B83+C83</f>
        <v>0</v>
      </c>
      <c r="E83" s="117"/>
      <c r="F83" s="117"/>
      <c r="G83" s="117">
        <f t="shared" si="7"/>
        <v>0</v>
      </c>
    </row>
    <row r="84" spans="1:7" ht="12.75">
      <c r="A84" s="200"/>
      <c r="B84" s="117"/>
      <c r="C84" s="117"/>
      <c r="D84" s="117"/>
      <c r="E84" s="117"/>
      <c r="F84" s="117"/>
      <c r="G84" s="117"/>
    </row>
    <row r="85" spans="1:7" ht="12.75">
      <c r="A85" s="198" t="s">
        <v>395</v>
      </c>
      <c r="B85" s="119">
        <f aca="true" t="shared" si="11" ref="B85:G85">B11+B48</f>
        <v>1554647587.98</v>
      </c>
      <c r="C85" s="119">
        <f t="shared" si="11"/>
        <v>259159340.76000002</v>
      </c>
      <c r="D85" s="119">
        <f t="shared" si="11"/>
        <v>1813806928.74</v>
      </c>
      <c r="E85" s="119">
        <f t="shared" si="11"/>
        <v>1595578152.44</v>
      </c>
      <c r="F85" s="119">
        <f t="shared" si="11"/>
        <v>1575926439.18</v>
      </c>
      <c r="G85" s="119">
        <f t="shared" si="11"/>
        <v>218228776.3</v>
      </c>
    </row>
    <row r="86" spans="1:7" ht="13.5" thickBot="1">
      <c r="A86" s="202"/>
      <c r="B86" s="149"/>
      <c r="C86" s="149"/>
      <c r="D86" s="149"/>
      <c r="E86" s="149"/>
      <c r="F86" s="149"/>
      <c r="G86" s="149"/>
    </row>
    <row r="88" ht="16.5">
      <c r="A88" s="203" t="s">
        <v>396</v>
      </c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J19" sqref="J19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23" t="s">
        <v>120</v>
      </c>
      <c r="C2" s="24"/>
      <c r="D2" s="24"/>
      <c r="E2" s="24"/>
      <c r="F2" s="24"/>
      <c r="G2" s="24"/>
      <c r="H2" s="150"/>
    </row>
    <row r="3" spans="2:8" ht="12.75">
      <c r="B3" s="82" t="s">
        <v>314</v>
      </c>
      <c r="C3" s="83"/>
      <c r="D3" s="83"/>
      <c r="E3" s="83"/>
      <c r="F3" s="83"/>
      <c r="G3" s="83"/>
      <c r="H3" s="151"/>
    </row>
    <row r="4" spans="2:8" ht="12.75">
      <c r="B4" s="82" t="s">
        <v>506</v>
      </c>
      <c r="C4" s="83"/>
      <c r="D4" s="83"/>
      <c r="E4" s="83"/>
      <c r="F4" s="83"/>
      <c r="G4" s="83"/>
      <c r="H4" s="151"/>
    </row>
    <row r="5" spans="2:8" ht="12.75">
      <c r="B5" s="82" t="s">
        <v>125</v>
      </c>
      <c r="C5" s="83"/>
      <c r="D5" s="83"/>
      <c r="E5" s="83"/>
      <c r="F5" s="83"/>
      <c r="G5" s="83"/>
      <c r="H5" s="151"/>
    </row>
    <row r="6" spans="2:8" ht="13.5" thickBot="1">
      <c r="B6" s="85" t="s">
        <v>1</v>
      </c>
      <c r="C6" s="86"/>
      <c r="D6" s="86"/>
      <c r="E6" s="86"/>
      <c r="F6" s="86"/>
      <c r="G6" s="86"/>
      <c r="H6" s="152"/>
    </row>
    <row r="7" spans="2:8" ht="13.5" thickBot="1">
      <c r="B7" s="134" t="s">
        <v>2</v>
      </c>
      <c r="C7" s="182" t="s">
        <v>316</v>
      </c>
      <c r="D7" s="183"/>
      <c r="E7" s="183"/>
      <c r="F7" s="183"/>
      <c r="G7" s="184"/>
      <c r="H7" s="90" t="s">
        <v>317</v>
      </c>
    </row>
    <row r="8" spans="2:8" ht="26.25" thickBot="1">
      <c r="B8" s="138"/>
      <c r="C8" s="22" t="s">
        <v>207</v>
      </c>
      <c r="D8" s="22" t="s">
        <v>318</v>
      </c>
      <c r="E8" s="22" t="s">
        <v>319</v>
      </c>
      <c r="F8" s="22" t="s">
        <v>507</v>
      </c>
      <c r="G8" s="22" t="s">
        <v>224</v>
      </c>
      <c r="H8" s="92"/>
    </row>
    <row r="9" spans="2:8" ht="12.75">
      <c r="B9" s="204" t="s">
        <v>508</v>
      </c>
      <c r="C9" s="191">
        <f>C10+C11+C12+C15+C16+C19</f>
        <v>714050576.0799999</v>
      </c>
      <c r="D9" s="191">
        <f>D10+D11+D12+D15+D16+D19</f>
        <v>25524358.560000002</v>
      </c>
      <c r="E9" s="191">
        <f>E10+E11+E12+E15+E16+E19</f>
        <v>739574934.6399999</v>
      </c>
      <c r="F9" s="191">
        <f>F10+F11+F12+F15+F16+F19</f>
        <v>703020157.25</v>
      </c>
      <c r="G9" s="191">
        <f>G10+G11+G12+G15+G16+G19</f>
        <v>698045690.15</v>
      </c>
      <c r="H9" s="7">
        <f>E9-F9</f>
        <v>36554777.38999987</v>
      </c>
    </row>
    <row r="10" spans="2:8" ht="20.25" customHeight="1">
      <c r="B10" s="205" t="s">
        <v>509</v>
      </c>
      <c r="C10" s="191">
        <v>695222173.16</v>
      </c>
      <c r="D10" s="7">
        <v>34985966.92</v>
      </c>
      <c r="E10" s="9">
        <f>C10+D10</f>
        <v>730208140.0799999</v>
      </c>
      <c r="F10" s="7">
        <v>694627485.03</v>
      </c>
      <c r="G10" s="7">
        <v>689654017.93</v>
      </c>
      <c r="H10" s="9">
        <f aca="true" t="shared" si="0" ref="H10:H31">E10-F10</f>
        <v>35580655.04999995</v>
      </c>
    </row>
    <row r="11" spans="2:8" ht="12.75">
      <c r="B11" s="205" t="s">
        <v>510</v>
      </c>
      <c r="C11" s="191"/>
      <c r="D11" s="7"/>
      <c r="E11" s="9">
        <f>C11+D11</f>
        <v>0</v>
      </c>
      <c r="F11" s="7"/>
      <c r="G11" s="7"/>
      <c r="H11" s="9">
        <f t="shared" si="0"/>
        <v>0</v>
      </c>
    </row>
    <row r="12" spans="2:8" ht="12.75">
      <c r="B12" s="205" t="s">
        <v>511</v>
      </c>
      <c r="C12" s="188">
        <f>SUM(C13:C14)</f>
        <v>0</v>
      </c>
      <c r="D12" s="188">
        <f>SUM(D13:D14)</f>
        <v>0</v>
      </c>
      <c r="E12" s="188">
        <f>SUM(E13:E14)</f>
        <v>0</v>
      </c>
      <c r="F12" s="188">
        <f>SUM(F13:F14)</f>
        <v>0</v>
      </c>
      <c r="G12" s="188">
        <f>SUM(G13:G14)</f>
        <v>0</v>
      </c>
      <c r="H12" s="9">
        <f t="shared" si="0"/>
        <v>0</v>
      </c>
    </row>
    <row r="13" spans="2:8" ht="12.75">
      <c r="B13" s="206" t="s">
        <v>512</v>
      </c>
      <c r="C13" s="191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206" t="s">
        <v>513</v>
      </c>
      <c r="C14" s="191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205" t="s">
        <v>514</v>
      </c>
      <c r="C15" s="191">
        <v>18828402.92</v>
      </c>
      <c r="D15" s="7">
        <v>-9461608.36</v>
      </c>
      <c r="E15" s="9">
        <f>C15+D15</f>
        <v>9366794.560000002</v>
      </c>
      <c r="F15" s="7">
        <v>8392672.22</v>
      </c>
      <c r="G15" s="7">
        <v>8391672.22</v>
      </c>
      <c r="H15" s="9">
        <f t="shared" si="0"/>
        <v>974122.3400000017</v>
      </c>
    </row>
    <row r="16" spans="2:8" ht="25.5">
      <c r="B16" s="205" t="s">
        <v>515</v>
      </c>
      <c r="C16" s="188">
        <f>C17+C18</f>
        <v>0</v>
      </c>
      <c r="D16" s="188">
        <f>D17+D18</f>
        <v>0</v>
      </c>
      <c r="E16" s="188">
        <f>E17+E18</f>
        <v>0</v>
      </c>
      <c r="F16" s="188">
        <f>F17+F18</f>
        <v>0</v>
      </c>
      <c r="G16" s="188">
        <f>G17+G18</f>
        <v>0</v>
      </c>
      <c r="H16" s="9">
        <f t="shared" si="0"/>
        <v>0</v>
      </c>
    </row>
    <row r="17" spans="2:8" ht="12.75">
      <c r="B17" s="206" t="s">
        <v>516</v>
      </c>
      <c r="C17" s="191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206" t="s">
        <v>517</v>
      </c>
      <c r="C18" s="191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205" t="s">
        <v>518</v>
      </c>
      <c r="C19" s="191"/>
      <c r="D19" s="7"/>
      <c r="E19" s="9">
        <f>C19+D19</f>
        <v>0</v>
      </c>
      <c r="F19" s="7"/>
      <c r="G19" s="7"/>
      <c r="H19" s="9">
        <f t="shared" si="0"/>
        <v>0</v>
      </c>
    </row>
    <row r="20" spans="2:8" ht="12.75">
      <c r="B20" s="205"/>
      <c r="C20" s="191"/>
      <c r="D20" s="7"/>
      <c r="E20" s="7"/>
      <c r="F20" s="7"/>
      <c r="G20" s="7"/>
      <c r="H20" s="9"/>
    </row>
    <row r="21" spans="2:8" ht="12.75">
      <c r="B21" s="204" t="s">
        <v>519</v>
      </c>
      <c r="C21" s="191">
        <f>C22+C23+C24+C27+C28+C31</f>
        <v>94145373.73</v>
      </c>
      <c r="D21" s="191">
        <f>D22+D23+D24+D27+D28+D31</f>
        <v>-6791262.71</v>
      </c>
      <c r="E21" s="191">
        <f>E22+E23+E24+E27+E28+E31</f>
        <v>87354111.02000001</v>
      </c>
      <c r="F21" s="191">
        <f>F22+F23+F24+F27+F28+F31</f>
        <v>87344690.92</v>
      </c>
      <c r="G21" s="191">
        <f>G22+G23+G24+G27+G28+G31</f>
        <v>87344690.92</v>
      </c>
      <c r="H21" s="7">
        <f t="shared" si="0"/>
        <v>9420.10000000894</v>
      </c>
    </row>
    <row r="22" spans="2:8" ht="18.75" customHeight="1">
      <c r="B22" s="205" t="s">
        <v>509</v>
      </c>
      <c r="C22" s="191">
        <v>0</v>
      </c>
      <c r="D22" s="7">
        <v>376800</v>
      </c>
      <c r="E22" s="9">
        <f>C22+D22</f>
        <v>376800</v>
      </c>
      <c r="F22" s="7">
        <v>367380</v>
      </c>
      <c r="G22" s="7">
        <v>367380</v>
      </c>
      <c r="H22" s="9">
        <f t="shared" si="0"/>
        <v>9420</v>
      </c>
    </row>
    <row r="23" spans="2:8" ht="12.75">
      <c r="B23" s="205" t="s">
        <v>510</v>
      </c>
      <c r="C23" s="191"/>
      <c r="D23" s="7"/>
      <c r="E23" s="9">
        <f>C23+D23</f>
        <v>0</v>
      </c>
      <c r="F23" s="7"/>
      <c r="G23" s="7"/>
      <c r="H23" s="9">
        <f t="shared" si="0"/>
        <v>0</v>
      </c>
    </row>
    <row r="24" spans="2:8" ht="12.75">
      <c r="B24" s="205" t="s">
        <v>511</v>
      </c>
      <c r="C24" s="188">
        <f>SUM(C25:C26)</f>
        <v>0</v>
      </c>
      <c r="D24" s="188">
        <f>SUM(D25:D26)</f>
        <v>0</v>
      </c>
      <c r="E24" s="188">
        <f>SUM(E25:E26)</f>
        <v>0</v>
      </c>
      <c r="F24" s="188">
        <f>SUM(F25:F26)</f>
        <v>0</v>
      </c>
      <c r="G24" s="188">
        <f>SUM(G25:G26)</f>
        <v>0</v>
      </c>
      <c r="H24" s="9">
        <f t="shared" si="0"/>
        <v>0</v>
      </c>
    </row>
    <row r="25" spans="2:8" ht="12.75">
      <c r="B25" s="206" t="s">
        <v>512</v>
      </c>
      <c r="C25" s="191"/>
      <c r="D25" s="7"/>
      <c r="E25" s="9">
        <f>C25+D25</f>
        <v>0</v>
      </c>
      <c r="F25" s="7"/>
      <c r="G25" s="7"/>
      <c r="H25" s="9">
        <f t="shared" si="0"/>
        <v>0</v>
      </c>
    </row>
    <row r="26" spans="2:8" ht="12.75">
      <c r="B26" s="206" t="s">
        <v>513</v>
      </c>
      <c r="C26" s="191"/>
      <c r="D26" s="7"/>
      <c r="E26" s="9">
        <f>C26+D26</f>
        <v>0</v>
      </c>
      <c r="F26" s="7"/>
      <c r="G26" s="7"/>
      <c r="H26" s="9">
        <f t="shared" si="0"/>
        <v>0</v>
      </c>
    </row>
    <row r="27" spans="2:8" ht="12.75">
      <c r="B27" s="205" t="s">
        <v>514</v>
      </c>
      <c r="C27" s="191">
        <v>94145373.73</v>
      </c>
      <c r="D27" s="7">
        <v>-7168062.71</v>
      </c>
      <c r="E27" s="9">
        <f>C27+D27</f>
        <v>86977311.02000001</v>
      </c>
      <c r="F27" s="7">
        <v>86977310.92</v>
      </c>
      <c r="G27" s="7">
        <v>86977310.92</v>
      </c>
      <c r="H27" s="9">
        <f t="shared" si="0"/>
        <v>0.10000000894069672</v>
      </c>
    </row>
    <row r="28" spans="2:8" ht="25.5">
      <c r="B28" s="205" t="s">
        <v>515</v>
      </c>
      <c r="C28" s="188">
        <f>C29+C30</f>
        <v>0</v>
      </c>
      <c r="D28" s="188">
        <f>D29+D30</f>
        <v>0</v>
      </c>
      <c r="E28" s="188">
        <f>E29+E30</f>
        <v>0</v>
      </c>
      <c r="F28" s="188">
        <f>F29+F30</f>
        <v>0</v>
      </c>
      <c r="G28" s="188">
        <f>G29+G30</f>
        <v>0</v>
      </c>
      <c r="H28" s="9">
        <f t="shared" si="0"/>
        <v>0</v>
      </c>
    </row>
    <row r="29" spans="2:8" ht="12.75">
      <c r="B29" s="206" t="s">
        <v>516</v>
      </c>
      <c r="C29" s="191"/>
      <c r="D29" s="7"/>
      <c r="E29" s="9">
        <f>C29+D29</f>
        <v>0</v>
      </c>
      <c r="F29" s="7"/>
      <c r="G29" s="7"/>
      <c r="H29" s="9">
        <f t="shared" si="0"/>
        <v>0</v>
      </c>
    </row>
    <row r="30" spans="2:8" ht="12.75">
      <c r="B30" s="206" t="s">
        <v>517</v>
      </c>
      <c r="C30" s="191"/>
      <c r="D30" s="7"/>
      <c r="E30" s="9">
        <f>C30+D30</f>
        <v>0</v>
      </c>
      <c r="F30" s="7"/>
      <c r="G30" s="7"/>
      <c r="H30" s="9">
        <f t="shared" si="0"/>
        <v>0</v>
      </c>
    </row>
    <row r="31" spans="2:8" ht="12.75">
      <c r="B31" s="205" t="s">
        <v>518</v>
      </c>
      <c r="C31" s="191"/>
      <c r="D31" s="7"/>
      <c r="E31" s="9">
        <f>C31+D31</f>
        <v>0</v>
      </c>
      <c r="F31" s="7"/>
      <c r="G31" s="7"/>
      <c r="H31" s="9">
        <f t="shared" si="0"/>
        <v>0</v>
      </c>
    </row>
    <row r="32" spans="2:8" ht="12.75">
      <c r="B32" s="204" t="s">
        <v>520</v>
      </c>
      <c r="C32" s="191">
        <f aca="true" t="shared" si="1" ref="C32:H32">C9+C21</f>
        <v>808195949.81</v>
      </c>
      <c r="D32" s="191">
        <f t="shared" si="1"/>
        <v>18733095.85</v>
      </c>
      <c r="E32" s="191">
        <f t="shared" si="1"/>
        <v>826929045.6599998</v>
      </c>
      <c r="F32" s="191">
        <f t="shared" si="1"/>
        <v>790364848.17</v>
      </c>
      <c r="G32" s="191">
        <f t="shared" si="1"/>
        <v>785390381.0699999</v>
      </c>
      <c r="H32" s="191">
        <f t="shared" si="1"/>
        <v>36564197.489999875</v>
      </c>
    </row>
    <row r="33" spans="2:8" ht="13.5" thickBot="1">
      <c r="B33" s="207"/>
      <c r="C33" s="208"/>
      <c r="D33" s="209"/>
      <c r="E33" s="209"/>
      <c r="F33" s="209"/>
      <c r="G33" s="209"/>
      <c r="H33" s="209"/>
    </row>
    <row r="35" ht="16.5">
      <c r="B35" s="203" t="s">
        <v>396</v>
      </c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contr</cp:lastModifiedBy>
  <cp:lastPrinted>2016-12-20T19:33:34Z</cp:lastPrinted>
  <dcterms:created xsi:type="dcterms:W3CDTF">2016-10-11T18:36:49Z</dcterms:created>
  <dcterms:modified xsi:type="dcterms:W3CDTF">2023-02-28T18:35:35Z</dcterms:modified>
  <cp:category/>
  <cp:version/>
  <cp:contentType/>
  <cp:contentStatus/>
</cp:coreProperties>
</file>